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rejestr_wyborcow_2024_kw_1_2024" sheetId="1" r:id="rId1"/>
  </sheets>
  <definedNames/>
  <calcPr fullCalcOnLoad="1"/>
</workbook>
</file>

<file path=xl/sharedStrings.xml><?xml version="1.0" encoding="utf-8"?>
<sst xmlns="http://schemas.openxmlformats.org/spreadsheetml/2006/main" count="241" uniqueCount="107">
  <si>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</si>
  <si>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</si>
  <si>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</si>
  <si>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</si>
  <si>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</si>
  <si>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</si>
  <si>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</si>
  <si>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</si>
  <si>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</si>
  <si>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</si>
  <si>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</si>
  <si>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</si>
  <si>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</si>
  <si>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bytowski</t>
  </si>
  <si>
    <t>gm. Borzytuchom</t>
  </si>
  <si>
    <t>bytowski</t>
  </si>
  <si>
    <t>Słupsk</t>
  </si>
  <si>
    <t>gm. Bytów</t>
  </si>
  <si>
    <t>gm. Czarna Dąbrówka</t>
  </si>
  <si>
    <t>gm. Kołczygłowy</t>
  </si>
  <si>
    <t>gm. Lipnica</t>
  </si>
  <si>
    <t>gm. Miastko</t>
  </si>
  <si>
    <t>gm. Parchowo</t>
  </si>
  <si>
    <t>gm. Studzienice</t>
  </si>
  <si>
    <t>gm. Trzebielino</t>
  </si>
  <si>
    <t>gm. Tuchomie</t>
  </si>
  <si>
    <t>Powiat chojnicki</t>
  </si>
  <si>
    <t>m. Chojnice</t>
  </si>
  <si>
    <t>chojnicki</t>
  </si>
  <si>
    <t>gm. Brusy</t>
  </si>
  <si>
    <t>gm. Chojnice</t>
  </si>
  <si>
    <t>gm. Czersk</t>
  </si>
  <si>
    <t>gm. Konarzyny</t>
  </si>
  <si>
    <t>Powiat człuchowski</t>
  </si>
  <si>
    <t>m. Człuchów</t>
  </si>
  <si>
    <t>człuchowski</t>
  </si>
  <si>
    <t>gm. Czarne</t>
  </si>
  <si>
    <t>gm. Człuchów</t>
  </si>
  <si>
    <t>gm. Debrzno</t>
  </si>
  <si>
    <t>gm. Koczała</t>
  </si>
  <si>
    <t>gm. Przechlewo</t>
  </si>
  <si>
    <t>gm. Rzeczenica</t>
  </si>
  <si>
    <t>Powiat kartuski</t>
  </si>
  <si>
    <t>gm. Chmielno</t>
  </si>
  <si>
    <t>kartuski</t>
  </si>
  <si>
    <t>gm. Kartuzy</t>
  </si>
  <si>
    <t>gm. Przodkowo</t>
  </si>
  <si>
    <t>gm. Sierakowice</t>
  </si>
  <si>
    <t>gm. Somonino</t>
  </si>
  <si>
    <t>gm. Stężyca</t>
  </si>
  <si>
    <t>gm. Sulęczyno</t>
  </si>
  <si>
    <t>gm. Żukowo</t>
  </si>
  <si>
    <t>Powiat kościerski</t>
  </si>
  <si>
    <t>m. Kościerzyna</t>
  </si>
  <si>
    <t>kościerski</t>
  </si>
  <si>
    <t>gm. Dziemiany</t>
  </si>
  <si>
    <t>gm. Karsin</t>
  </si>
  <si>
    <t>gm. Kościerzyna</t>
  </si>
  <si>
    <t>gm. Liniewo</t>
  </si>
  <si>
    <t>gm. Lipusz</t>
  </si>
  <si>
    <t>gm. Nowa Karczma</t>
  </si>
  <si>
    <t>gm. Stara Kiszewa</t>
  </si>
  <si>
    <t>Powiat lęborski</t>
  </si>
  <si>
    <t>m. Lębork</t>
  </si>
  <si>
    <t>lęborski</t>
  </si>
  <si>
    <t>m. Łeba</t>
  </si>
  <si>
    <t>gm. Cewice</t>
  </si>
  <si>
    <t>gm. Nowa Wieś Lęborska</t>
  </si>
  <si>
    <t>gm. Wicko</t>
  </si>
  <si>
    <t>Powiat pucki</t>
  </si>
  <si>
    <t>m. Hel</t>
  </si>
  <si>
    <t>pucki</t>
  </si>
  <si>
    <t>gm. Jastarnia</t>
  </si>
  <si>
    <t>m. Puck</t>
  </si>
  <si>
    <t>gm. Władysławowo</t>
  </si>
  <si>
    <t>gm. Kosakowo</t>
  </si>
  <si>
    <t>gm. Krokowa</t>
  </si>
  <si>
    <t>gm. Puck</t>
  </si>
  <si>
    <t>Powiat słupski</t>
  </si>
  <si>
    <t>m. Ustka</t>
  </si>
  <si>
    <t>słupski</t>
  </si>
  <si>
    <t>gm. Damnica</t>
  </si>
  <si>
    <t>gm. Dębnica Kaszubska</t>
  </si>
  <si>
    <t>gm. Główczyce</t>
  </si>
  <si>
    <t>gm. Kępice</t>
  </si>
  <si>
    <t>gm. Kobylnica</t>
  </si>
  <si>
    <t>gm. Potęgowo</t>
  </si>
  <si>
    <t>gm. Redzikowo</t>
  </si>
  <si>
    <t>gm. Smołdzino</t>
  </si>
  <si>
    <t>gm. Ustka</t>
  </si>
  <si>
    <t>Powiat wejherowski</t>
  </si>
  <si>
    <t>m. Reda</t>
  </si>
  <si>
    <t>wejherowski</t>
  </si>
  <si>
    <t>m. Rumia</t>
  </si>
  <si>
    <t>m. Wejherowo</t>
  </si>
  <si>
    <t>gm. Choczewo</t>
  </si>
  <si>
    <t>gm. Gniewino</t>
  </si>
  <si>
    <t>gm. Linia</t>
  </si>
  <si>
    <t>gm. Luzino</t>
  </si>
  <si>
    <t>gm. Łęczyce</t>
  </si>
  <si>
    <t>gm. Szemud</t>
  </si>
  <si>
    <t>gm. Wejherowo</t>
  </si>
  <si>
    <t>Miasto na prawach powiatu</t>
  </si>
  <si>
    <t>m. Gdynia</t>
  </si>
  <si>
    <t>Gdynia</t>
  </si>
  <si>
    <t>m. Słupsk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</si>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</sst>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M85" comment="" totalsRowShown="0">
  <autoFilter ref="A1:M85"/>
  <tableColumns count="13">
    <tableColumn id="1" name="Kod TERYT"/>
    <tableColumn id="2" name="Gmina"/>
    <tableColumn id="3" name="Powiat"/>
    <tableColumn id="4" name="Delegatura"/>
    <tableColumn id="5" name="Liczba mieszkańców"/>
    <tableColumn id="6" name="Liczba wyborców ogółem"/>
    <tableColumn id="7" name="Liczba wyborców ujętych w stałym obwodzie w CRW z urzędu na podstawie adresu stałego zameldowania"/>
    <tableColumn id="8" name="Liczba wyborców ujętych w stałym obwodzie w CRW na wniosek"/>
    <tableColumn id="9" name="w tym liczba wyborców posiadających obywatelstwo krajów UE"/>
    <tableColumn id="10" name="w tym liczba wyborców posiadających obywatelstwo UK"/>
    <tableColumn id="11" name="Liczba osób pozbawionych prawa wybierania ogółem"/>
    <tableColumn id="12" name="w tym liczba osób pozbawionych prawa wybierania posiadających obywatelstwo krajów UE"/>
    <tableColumn id="13" name="w tym liczba osób pozbawionych prawa wybierania posiadających obywatelstwo U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24.8515625" style="4" customWidth="1"/>
    <col min="2" max="2" width="20.00390625" style="5" customWidth="1"/>
    <col min="3" max="3" width="12.421875" style="4" bestFit="1" customWidth="1"/>
    <col min="4" max="4" width="12.8515625" style="4" customWidth="1"/>
    <col min="5" max="5" width="15.421875" style="2" customWidth="1"/>
    <col min="6" max="6" width="16.57421875" style="2" customWidth="1"/>
    <col min="7" max="13" width="21.57421875" style="2" customWidth="1"/>
  </cols>
  <sheetData>
    <row r="1" spans="1:13" s="1" customFormat="1" ht="94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15">
      <c r="A2" s="4" t="s">
        <v>13</v>
      </c>
      <c r="E2" s="2">
        <v>75465</v>
      </c>
      <c r="F2" s="2">
        <v>59125</v>
      </c>
      <c r="G2" s="2">
        <v>58531</v>
      </c>
      <c r="H2" s="2">
        <v>594</v>
      </c>
      <c r="I2" s="2">
        <v>9</v>
      </c>
      <c r="J2" s="2">
        <v>0</v>
      </c>
      <c r="K2" s="2">
        <v>261</v>
      </c>
      <c r="L2" s="2">
        <v>0</v>
      </c>
      <c r="M2" s="2">
        <v>0</v>
      </c>
    </row>
    <row r="3" spans="1:13" ht="15">
      <c r="A3" s="4" t="str">
        <f>"220101"</f>
        <v>220101</v>
      </c>
      <c r="B3" s="5" t="s">
        <v>14</v>
      </c>
      <c r="C3" s="4" t="s">
        <v>15</v>
      </c>
      <c r="D3" s="4" t="s">
        <v>16</v>
      </c>
      <c r="E3" s="2">
        <v>3552</v>
      </c>
      <c r="F3" s="2">
        <v>2625</v>
      </c>
      <c r="G3" s="2">
        <v>2604</v>
      </c>
      <c r="H3" s="2">
        <v>21</v>
      </c>
      <c r="I3" s="2">
        <v>1</v>
      </c>
      <c r="J3" s="2">
        <v>0</v>
      </c>
      <c r="K3" s="2">
        <v>5</v>
      </c>
      <c r="L3" s="2">
        <v>0</v>
      </c>
      <c r="M3" s="2">
        <v>0</v>
      </c>
    </row>
    <row r="4" spans="1:13" ht="15">
      <c r="A4" s="4" t="str">
        <f>"220102"</f>
        <v>220102</v>
      </c>
      <c r="B4" s="5" t="s">
        <v>17</v>
      </c>
      <c r="C4" s="4" t="s">
        <v>15</v>
      </c>
      <c r="D4" s="4" t="s">
        <v>16</v>
      </c>
      <c r="E4" s="2">
        <v>23593</v>
      </c>
      <c r="F4" s="2">
        <v>18616</v>
      </c>
      <c r="G4" s="2">
        <v>18508</v>
      </c>
      <c r="H4" s="2">
        <v>108</v>
      </c>
      <c r="I4" s="2">
        <v>2</v>
      </c>
      <c r="J4" s="2">
        <v>0</v>
      </c>
      <c r="K4" s="2">
        <v>49</v>
      </c>
      <c r="L4" s="2">
        <v>0</v>
      </c>
      <c r="M4" s="2">
        <v>0</v>
      </c>
    </row>
    <row r="5" spans="1:13" ht="15">
      <c r="A5" s="4" t="str">
        <f>"220103"</f>
        <v>220103</v>
      </c>
      <c r="B5" s="5" t="s">
        <v>18</v>
      </c>
      <c r="C5" s="4" t="s">
        <v>15</v>
      </c>
      <c r="D5" s="4" t="s">
        <v>16</v>
      </c>
      <c r="E5" s="2">
        <v>5825</v>
      </c>
      <c r="F5" s="2">
        <v>4377</v>
      </c>
      <c r="G5" s="2">
        <v>4320</v>
      </c>
      <c r="H5" s="2">
        <v>57</v>
      </c>
      <c r="I5" s="2">
        <v>0</v>
      </c>
      <c r="J5" s="2">
        <v>0</v>
      </c>
      <c r="K5" s="2">
        <v>16</v>
      </c>
      <c r="L5" s="2">
        <v>0</v>
      </c>
      <c r="M5" s="2">
        <v>0</v>
      </c>
    </row>
    <row r="6" spans="1:13" ht="15">
      <c r="A6" s="4" t="str">
        <f>"220104"</f>
        <v>220104</v>
      </c>
      <c r="B6" s="5" t="s">
        <v>19</v>
      </c>
      <c r="C6" s="4" t="s">
        <v>15</v>
      </c>
      <c r="D6" s="4" t="s">
        <v>16</v>
      </c>
      <c r="E6" s="2">
        <v>4137</v>
      </c>
      <c r="F6" s="2">
        <v>3284</v>
      </c>
      <c r="G6" s="2">
        <v>3243</v>
      </c>
      <c r="H6" s="2">
        <v>41</v>
      </c>
      <c r="I6" s="2">
        <v>0</v>
      </c>
      <c r="J6" s="2">
        <v>0</v>
      </c>
      <c r="K6" s="2">
        <v>12</v>
      </c>
      <c r="L6" s="2">
        <v>0</v>
      </c>
      <c r="M6" s="2">
        <v>0</v>
      </c>
    </row>
    <row r="7" spans="1:13" ht="15">
      <c r="A7" s="4" t="str">
        <f>"220105"</f>
        <v>220105</v>
      </c>
      <c r="B7" s="5" t="s">
        <v>20</v>
      </c>
      <c r="C7" s="4" t="s">
        <v>15</v>
      </c>
      <c r="D7" s="4" t="s">
        <v>16</v>
      </c>
      <c r="E7" s="2">
        <v>5280</v>
      </c>
      <c r="F7" s="2">
        <v>4116</v>
      </c>
      <c r="G7" s="2">
        <v>4055</v>
      </c>
      <c r="H7" s="2">
        <v>61</v>
      </c>
      <c r="I7" s="2">
        <v>0</v>
      </c>
      <c r="J7" s="2">
        <v>0</v>
      </c>
      <c r="K7" s="2">
        <v>18</v>
      </c>
      <c r="L7" s="2">
        <v>0</v>
      </c>
      <c r="M7" s="2">
        <v>0</v>
      </c>
    </row>
    <row r="8" spans="1:13" ht="15">
      <c r="A8" s="4" t="str">
        <f>"220106"</f>
        <v>220106</v>
      </c>
      <c r="B8" s="5" t="s">
        <v>21</v>
      </c>
      <c r="C8" s="4" t="s">
        <v>15</v>
      </c>
      <c r="D8" s="4" t="s">
        <v>16</v>
      </c>
      <c r="E8" s="2">
        <v>17628</v>
      </c>
      <c r="F8" s="2">
        <v>14276</v>
      </c>
      <c r="G8" s="2">
        <v>14149</v>
      </c>
      <c r="H8" s="2">
        <v>127</v>
      </c>
      <c r="I8" s="2">
        <v>0</v>
      </c>
      <c r="J8" s="2">
        <v>0</v>
      </c>
      <c r="K8" s="2">
        <v>51</v>
      </c>
      <c r="L8" s="2">
        <v>0</v>
      </c>
      <c r="M8" s="2">
        <v>0</v>
      </c>
    </row>
    <row r="9" spans="1:13" ht="15">
      <c r="A9" s="4" t="str">
        <f>"220107"</f>
        <v>220107</v>
      </c>
      <c r="B9" s="5" t="s">
        <v>22</v>
      </c>
      <c r="C9" s="4" t="s">
        <v>15</v>
      </c>
      <c r="D9" s="4" t="s">
        <v>16</v>
      </c>
      <c r="E9" s="2">
        <v>3948</v>
      </c>
      <c r="F9" s="2">
        <v>2910</v>
      </c>
      <c r="G9" s="2">
        <v>2862</v>
      </c>
      <c r="H9" s="2">
        <v>48</v>
      </c>
      <c r="I9" s="2">
        <v>4</v>
      </c>
      <c r="J9" s="2">
        <v>0</v>
      </c>
      <c r="K9" s="2">
        <v>82</v>
      </c>
      <c r="L9" s="2">
        <v>0</v>
      </c>
      <c r="M9" s="2">
        <v>0</v>
      </c>
    </row>
    <row r="10" spans="1:13" ht="15">
      <c r="A10" s="4" t="str">
        <f>"220108"</f>
        <v>220108</v>
      </c>
      <c r="B10" s="5" t="s">
        <v>23</v>
      </c>
      <c r="C10" s="4" t="s">
        <v>15</v>
      </c>
      <c r="D10" s="4" t="s">
        <v>16</v>
      </c>
      <c r="E10" s="2">
        <v>3715</v>
      </c>
      <c r="F10" s="2">
        <v>2851</v>
      </c>
      <c r="G10" s="2">
        <v>2802</v>
      </c>
      <c r="H10" s="2">
        <v>49</v>
      </c>
      <c r="I10" s="2">
        <v>2</v>
      </c>
      <c r="J10" s="2">
        <v>0</v>
      </c>
      <c r="K10" s="2">
        <v>14</v>
      </c>
      <c r="L10" s="2">
        <v>0</v>
      </c>
      <c r="M10" s="2">
        <v>0</v>
      </c>
    </row>
    <row r="11" spans="1:13" ht="15">
      <c r="A11" s="4" t="str">
        <f>"220109"</f>
        <v>220109</v>
      </c>
      <c r="B11" s="5" t="s">
        <v>24</v>
      </c>
      <c r="C11" s="4" t="s">
        <v>15</v>
      </c>
      <c r="D11" s="4" t="s">
        <v>16</v>
      </c>
      <c r="E11" s="2">
        <v>3570</v>
      </c>
      <c r="F11" s="2">
        <v>2782</v>
      </c>
      <c r="G11" s="2">
        <v>2723</v>
      </c>
      <c r="H11" s="2">
        <v>59</v>
      </c>
      <c r="I11" s="2">
        <v>0</v>
      </c>
      <c r="J11" s="2">
        <v>0</v>
      </c>
      <c r="K11" s="2">
        <v>8</v>
      </c>
      <c r="L11" s="2">
        <v>0</v>
      </c>
      <c r="M11" s="2">
        <v>0</v>
      </c>
    </row>
    <row r="12" spans="1:13" ht="15">
      <c r="A12" s="4" t="str">
        <f>"220110"</f>
        <v>220110</v>
      </c>
      <c r="B12" s="5" t="s">
        <v>25</v>
      </c>
      <c r="C12" s="4" t="s">
        <v>15</v>
      </c>
      <c r="D12" s="4" t="s">
        <v>16</v>
      </c>
      <c r="E12" s="2">
        <v>4217</v>
      </c>
      <c r="F12" s="2">
        <v>3288</v>
      </c>
      <c r="G12" s="2">
        <v>3265</v>
      </c>
      <c r="H12" s="2">
        <v>23</v>
      </c>
      <c r="I12" s="2">
        <v>0</v>
      </c>
      <c r="J12" s="2">
        <v>0</v>
      </c>
      <c r="K12" s="2">
        <v>6</v>
      </c>
      <c r="L12" s="2">
        <v>0</v>
      </c>
      <c r="M12" s="2">
        <v>0</v>
      </c>
    </row>
    <row r="13" spans="1:13" ht="15">
      <c r="A13" s="4" t="s">
        <v>26</v>
      </c>
      <c r="E13" s="2">
        <v>92371</v>
      </c>
      <c r="F13" s="2">
        <v>72698</v>
      </c>
      <c r="G13" s="2">
        <v>72152</v>
      </c>
      <c r="H13" s="2">
        <v>546</v>
      </c>
      <c r="I13" s="2">
        <v>1</v>
      </c>
      <c r="J13" s="2">
        <v>1</v>
      </c>
      <c r="K13" s="2">
        <v>250</v>
      </c>
      <c r="L13" s="2">
        <v>0</v>
      </c>
      <c r="M13" s="2">
        <v>0</v>
      </c>
    </row>
    <row r="14" spans="1:13" ht="15">
      <c r="A14" s="4" t="str">
        <f>"220201"</f>
        <v>220201</v>
      </c>
      <c r="B14" s="5" t="s">
        <v>27</v>
      </c>
      <c r="C14" s="4" t="s">
        <v>28</v>
      </c>
      <c r="D14" s="4" t="s">
        <v>16</v>
      </c>
      <c r="E14" s="2">
        <v>35832</v>
      </c>
      <c r="F14" s="2">
        <v>29098</v>
      </c>
      <c r="G14" s="2">
        <v>28862</v>
      </c>
      <c r="H14" s="2">
        <v>236</v>
      </c>
      <c r="I14" s="2">
        <v>1</v>
      </c>
      <c r="J14" s="2">
        <v>0</v>
      </c>
      <c r="K14" s="2">
        <v>116</v>
      </c>
      <c r="L14" s="2">
        <v>0</v>
      </c>
      <c r="M14" s="2">
        <v>0</v>
      </c>
    </row>
    <row r="15" spans="1:13" ht="15">
      <c r="A15" s="4" t="str">
        <f>"220202"</f>
        <v>220202</v>
      </c>
      <c r="B15" s="5" t="s">
        <v>29</v>
      </c>
      <c r="C15" s="4" t="s">
        <v>28</v>
      </c>
      <c r="D15" s="4" t="s">
        <v>16</v>
      </c>
      <c r="E15" s="2">
        <v>14354</v>
      </c>
      <c r="F15" s="2">
        <v>10773</v>
      </c>
      <c r="G15" s="2">
        <v>10642</v>
      </c>
      <c r="H15" s="2">
        <v>131</v>
      </c>
      <c r="I15" s="2">
        <v>0</v>
      </c>
      <c r="J15" s="2">
        <v>1</v>
      </c>
      <c r="K15" s="2">
        <v>42</v>
      </c>
      <c r="L15" s="2">
        <v>0</v>
      </c>
      <c r="M15" s="2">
        <v>0</v>
      </c>
    </row>
    <row r="16" spans="1:13" ht="15">
      <c r="A16" s="4" t="str">
        <f>"220203"</f>
        <v>220203</v>
      </c>
      <c r="B16" s="5" t="s">
        <v>30</v>
      </c>
      <c r="C16" s="4" t="s">
        <v>28</v>
      </c>
      <c r="D16" s="4" t="s">
        <v>16</v>
      </c>
      <c r="E16" s="2">
        <v>19273</v>
      </c>
      <c r="F16" s="2">
        <v>14761</v>
      </c>
      <c r="G16" s="2">
        <v>14663</v>
      </c>
      <c r="H16" s="2">
        <v>98</v>
      </c>
      <c r="I16" s="2">
        <v>0</v>
      </c>
      <c r="J16" s="2">
        <v>0</v>
      </c>
      <c r="K16" s="2">
        <v>37</v>
      </c>
      <c r="L16" s="2">
        <v>0</v>
      </c>
      <c r="M16" s="2">
        <v>0</v>
      </c>
    </row>
    <row r="17" spans="1:13" ht="15">
      <c r="A17" s="4" t="str">
        <f>"220204"</f>
        <v>220204</v>
      </c>
      <c r="B17" s="5" t="s">
        <v>31</v>
      </c>
      <c r="C17" s="4" t="s">
        <v>28</v>
      </c>
      <c r="D17" s="4" t="s">
        <v>16</v>
      </c>
      <c r="E17" s="2">
        <v>20622</v>
      </c>
      <c r="F17" s="2">
        <v>16331</v>
      </c>
      <c r="G17" s="2">
        <v>16259</v>
      </c>
      <c r="H17" s="2">
        <v>72</v>
      </c>
      <c r="I17" s="2">
        <v>0</v>
      </c>
      <c r="J17" s="2">
        <v>0</v>
      </c>
      <c r="K17" s="2">
        <v>52</v>
      </c>
      <c r="L17" s="2">
        <v>0</v>
      </c>
      <c r="M17" s="2">
        <v>0</v>
      </c>
    </row>
    <row r="18" spans="1:13" ht="15">
      <c r="A18" s="4" t="str">
        <f>"220205"</f>
        <v>220205</v>
      </c>
      <c r="B18" s="5" t="s">
        <v>32</v>
      </c>
      <c r="C18" s="4" t="s">
        <v>28</v>
      </c>
      <c r="D18" s="4" t="s">
        <v>16</v>
      </c>
      <c r="E18" s="2">
        <v>2290</v>
      </c>
      <c r="F18" s="2">
        <v>1735</v>
      </c>
      <c r="G18" s="2">
        <v>1726</v>
      </c>
      <c r="H18" s="2">
        <v>9</v>
      </c>
      <c r="I18" s="2">
        <v>0</v>
      </c>
      <c r="J18" s="2">
        <v>0</v>
      </c>
      <c r="K18" s="2">
        <v>3</v>
      </c>
      <c r="L18" s="2">
        <v>0</v>
      </c>
      <c r="M18" s="2">
        <v>0</v>
      </c>
    </row>
    <row r="19" spans="1:13" ht="15">
      <c r="A19" s="4" t="s">
        <v>33</v>
      </c>
      <c r="E19" s="2">
        <v>52045</v>
      </c>
      <c r="F19" s="2">
        <v>41918</v>
      </c>
      <c r="G19" s="2">
        <v>41456</v>
      </c>
      <c r="H19" s="2">
        <v>462</v>
      </c>
      <c r="I19" s="2">
        <v>0</v>
      </c>
      <c r="J19" s="2">
        <v>1</v>
      </c>
      <c r="K19" s="2">
        <v>233</v>
      </c>
      <c r="L19" s="2">
        <v>0</v>
      </c>
      <c r="M19" s="2">
        <v>0</v>
      </c>
    </row>
    <row r="20" spans="1:13" ht="15">
      <c r="A20" s="4" t="str">
        <f>"220301"</f>
        <v>220301</v>
      </c>
      <c r="B20" s="5" t="s">
        <v>34</v>
      </c>
      <c r="C20" s="4" t="s">
        <v>35</v>
      </c>
      <c r="D20" s="4" t="s">
        <v>16</v>
      </c>
      <c r="E20" s="2">
        <v>12188</v>
      </c>
      <c r="F20" s="2">
        <v>10252</v>
      </c>
      <c r="G20" s="2">
        <v>10160</v>
      </c>
      <c r="H20" s="2">
        <v>92</v>
      </c>
      <c r="I20" s="2">
        <v>0</v>
      </c>
      <c r="J20" s="2">
        <v>0</v>
      </c>
      <c r="K20" s="2">
        <v>44</v>
      </c>
      <c r="L20" s="2">
        <v>0</v>
      </c>
      <c r="M20" s="2">
        <v>0</v>
      </c>
    </row>
    <row r="21" spans="1:13" ht="15">
      <c r="A21" s="4" t="str">
        <f>"220302"</f>
        <v>220302</v>
      </c>
      <c r="B21" s="5" t="s">
        <v>36</v>
      </c>
      <c r="C21" s="4" t="s">
        <v>35</v>
      </c>
      <c r="D21" s="4" t="s">
        <v>16</v>
      </c>
      <c r="E21" s="2">
        <v>8153</v>
      </c>
      <c r="F21" s="2">
        <v>6578</v>
      </c>
      <c r="G21" s="2">
        <v>6554</v>
      </c>
      <c r="H21" s="2">
        <v>24</v>
      </c>
      <c r="I21" s="2">
        <v>0</v>
      </c>
      <c r="J21" s="2">
        <v>0</v>
      </c>
      <c r="K21" s="2">
        <v>107</v>
      </c>
      <c r="L21" s="2">
        <v>0</v>
      </c>
      <c r="M21" s="2">
        <v>0</v>
      </c>
    </row>
    <row r="22" spans="1:13" ht="15">
      <c r="A22" s="4" t="str">
        <f>"220303"</f>
        <v>220303</v>
      </c>
      <c r="B22" s="5" t="s">
        <v>37</v>
      </c>
      <c r="C22" s="4" t="s">
        <v>35</v>
      </c>
      <c r="D22" s="4" t="s">
        <v>16</v>
      </c>
      <c r="E22" s="2">
        <v>10826</v>
      </c>
      <c r="F22" s="2">
        <v>8353</v>
      </c>
      <c r="G22" s="2">
        <v>8298</v>
      </c>
      <c r="H22" s="2">
        <v>55</v>
      </c>
      <c r="I22" s="2">
        <v>0</v>
      </c>
      <c r="J22" s="2">
        <v>0</v>
      </c>
      <c r="K22" s="2">
        <v>29</v>
      </c>
      <c r="L22" s="2">
        <v>0</v>
      </c>
      <c r="M22" s="2">
        <v>0</v>
      </c>
    </row>
    <row r="23" spans="1:13" ht="15">
      <c r="A23" s="4" t="str">
        <f>"220304"</f>
        <v>220304</v>
      </c>
      <c r="B23" s="5" t="s">
        <v>38</v>
      </c>
      <c r="C23" s="4" t="s">
        <v>35</v>
      </c>
      <c r="D23" s="4" t="s">
        <v>16</v>
      </c>
      <c r="E23" s="2">
        <v>8334</v>
      </c>
      <c r="F23" s="2">
        <v>6733</v>
      </c>
      <c r="G23" s="2">
        <v>6686</v>
      </c>
      <c r="H23" s="2">
        <v>47</v>
      </c>
      <c r="I23" s="2">
        <v>0</v>
      </c>
      <c r="J23" s="2">
        <v>0</v>
      </c>
      <c r="K23" s="2">
        <v>23</v>
      </c>
      <c r="L23" s="2">
        <v>0</v>
      </c>
      <c r="M23" s="2">
        <v>0</v>
      </c>
    </row>
    <row r="24" spans="1:13" ht="15">
      <c r="A24" s="4" t="str">
        <f>"220305"</f>
        <v>220305</v>
      </c>
      <c r="B24" s="5" t="s">
        <v>39</v>
      </c>
      <c r="C24" s="4" t="s">
        <v>35</v>
      </c>
      <c r="D24" s="4" t="s">
        <v>16</v>
      </c>
      <c r="E24" s="2">
        <v>3120</v>
      </c>
      <c r="F24" s="2">
        <v>2520</v>
      </c>
      <c r="G24" s="2">
        <v>2457</v>
      </c>
      <c r="H24" s="2">
        <v>63</v>
      </c>
      <c r="I24" s="2">
        <v>0</v>
      </c>
      <c r="J24" s="2">
        <v>0</v>
      </c>
      <c r="K24" s="2">
        <v>8</v>
      </c>
      <c r="L24" s="2">
        <v>0</v>
      </c>
      <c r="M24" s="2">
        <v>0</v>
      </c>
    </row>
    <row r="25" spans="1:13" ht="15">
      <c r="A25" s="4" t="str">
        <f>"220306"</f>
        <v>220306</v>
      </c>
      <c r="B25" s="5" t="s">
        <v>40</v>
      </c>
      <c r="C25" s="4" t="s">
        <v>35</v>
      </c>
      <c r="D25" s="4" t="s">
        <v>16</v>
      </c>
      <c r="E25" s="2">
        <v>5946</v>
      </c>
      <c r="F25" s="2">
        <v>4675</v>
      </c>
      <c r="G25" s="2">
        <v>4599</v>
      </c>
      <c r="H25" s="2">
        <v>76</v>
      </c>
      <c r="I25" s="2">
        <v>0</v>
      </c>
      <c r="J25" s="2">
        <v>0</v>
      </c>
      <c r="K25" s="2">
        <v>14</v>
      </c>
      <c r="L25" s="2">
        <v>0</v>
      </c>
      <c r="M25" s="2">
        <v>0</v>
      </c>
    </row>
    <row r="26" spans="1:13" ht="15">
      <c r="A26" s="4" t="str">
        <f>"220307"</f>
        <v>220307</v>
      </c>
      <c r="B26" s="5" t="s">
        <v>41</v>
      </c>
      <c r="C26" s="4" t="s">
        <v>35</v>
      </c>
      <c r="D26" s="4" t="s">
        <v>16</v>
      </c>
      <c r="E26" s="2">
        <v>3478</v>
      </c>
      <c r="F26" s="2">
        <v>2807</v>
      </c>
      <c r="G26" s="2">
        <v>2702</v>
      </c>
      <c r="H26" s="2">
        <v>105</v>
      </c>
      <c r="I26" s="2">
        <v>0</v>
      </c>
      <c r="J26" s="2">
        <v>1</v>
      </c>
      <c r="K26" s="2">
        <v>8</v>
      </c>
      <c r="L26" s="2">
        <v>0</v>
      </c>
      <c r="M26" s="2">
        <v>0</v>
      </c>
    </row>
    <row r="27" spans="1:13" ht="15">
      <c r="A27" s="4" t="s">
        <v>42</v>
      </c>
      <c r="E27" s="2">
        <v>143274</v>
      </c>
      <c r="F27" s="2">
        <v>105128</v>
      </c>
      <c r="G27" s="2">
        <v>103487</v>
      </c>
      <c r="H27" s="2">
        <v>1641</v>
      </c>
      <c r="I27" s="2">
        <v>9</v>
      </c>
      <c r="J27" s="2">
        <v>0</v>
      </c>
      <c r="K27" s="2">
        <v>290</v>
      </c>
      <c r="L27" s="2">
        <v>0</v>
      </c>
      <c r="M27" s="2">
        <v>0</v>
      </c>
    </row>
    <row r="28" spans="1:13" ht="15">
      <c r="A28" s="4" t="str">
        <f>"220501"</f>
        <v>220501</v>
      </c>
      <c r="B28" s="5" t="s">
        <v>43</v>
      </c>
      <c r="C28" s="4" t="s">
        <v>44</v>
      </c>
      <c r="D28" s="4" t="s">
        <v>16</v>
      </c>
      <c r="E28" s="2">
        <v>7923</v>
      </c>
      <c r="F28" s="2">
        <v>5797</v>
      </c>
      <c r="G28" s="2">
        <v>5740</v>
      </c>
      <c r="H28" s="2">
        <v>57</v>
      </c>
      <c r="I28" s="2">
        <v>1</v>
      </c>
      <c r="J28" s="2">
        <v>0</v>
      </c>
      <c r="K28" s="2">
        <v>11</v>
      </c>
      <c r="L28" s="2">
        <v>0</v>
      </c>
      <c r="M28" s="2">
        <v>0</v>
      </c>
    </row>
    <row r="29" spans="1:13" ht="15">
      <c r="A29" s="4" t="str">
        <f>"220502"</f>
        <v>220502</v>
      </c>
      <c r="B29" s="5" t="s">
        <v>45</v>
      </c>
      <c r="C29" s="4" t="s">
        <v>44</v>
      </c>
      <c r="D29" s="4" t="s">
        <v>16</v>
      </c>
      <c r="E29" s="2">
        <v>32156</v>
      </c>
      <c r="F29" s="2">
        <v>24660</v>
      </c>
      <c r="G29" s="2">
        <v>24374</v>
      </c>
      <c r="H29" s="2">
        <v>286</v>
      </c>
      <c r="I29" s="2">
        <v>1</v>
      </c>
      <c r="J29" s="2">
        <v>0</v>
      </c>
      <c r="K29" s="2">
        <v>54</v>
      </c>
      <c r="L29" s="2">
        <v>0</v>
      </c>
      <c r="M29" s="2">
        <v>0</v>
      </c>
    </row>
    <row r="30" spans="1:13" ht="15">
      <c r="A30" s="4" t="str">
        <f>"220503"</f>
        <v>220503</v>
      </c>
      <c r="B30" s="5" t="s">
        <v>46</v>
      </c>
      <c r="C30" s="4" t="s">
        <v>44</v>
      </c>
      <c r="D30" s="4" t="s">
        <v>16</v>
      </c>
      <c r="E30" s="2">
        <v>10644</v>
      </c>
      <c r="F30" s="2">
        <v>7583</v>
      </c>
      <c r="G30" s="2">
        <v>7500</v>
      </c>
      <c r="H30" s="2">
        <v>83</v>
      </c>
      <c r="I30" s="2">
        <v>0</v>
      </c>
      <c r="J30" s="2">
        <v>0</v>
      </c>
      <c r="K30" s="2">
        <v>54</v>
      </c>
      <c r="L30" s="2">
        <v>0</v>
      </c>
      <c r="M30" s="2">
        <v>0</v>
      </c>
    </row>
    <row r="31" spans="1:13" ht="15">
      <c r="A31" s="4" t="str">
        <f>"220504"</f>
        <v>220504</v>
      </c>
      <c r="B31" s="5" t="s">
        <v>47</v>
      </c>
      <c r="C31" s="4" t="s">
        <v>44</v>
      </c>
      <c r="D31" s="4" t="s">
        <v>16</v>
      </c>
      <c r="E31" s="2">
        <v>20307</v>
      </c>
      <c r="F31" s="2">
        <v>14220</v>
      </c>
      <c r="G31" s="2">
        <v>14109</v>
      </c>
      <c r="H31" s="2">
        <v>111</v>
      </c>
      <c r="I31" s="2">
        <v>0</v>
      </c>
      <c r="J31" s="2">
        <v>0</v>
      </c>
      <c r="K31" s="2">
        <v>33</v>
      </c>
      <c r="L31" s="2">
        <v>0</v>
      </c>
      <c r="M31" s="2">
        <v>0</v>
      </c>
    </row>
    <row r="32" spans="1:13" ht="15">
      <c r="A32" s="4" t="str">
        <f>"220505"</f>
        <v>220505</v>
      </c>
      <c r="B32" s="5" t="s">
        <v>48</v>
      </c>
      <c r="C32" s="4" t="s">
        <v>44</v>
      </c>
      <c r="D32" s="4" t="s">
        <v>16</v>
      </c>
      <c r="E32" s="2">
        <v>11054</v>
      </c>
      <c r="F32" s="2">
        <v>8153</v>
      </c>
      <c r="G32" s="2">
        <v>8070</v>
      </c>
      <c r="H32" s="2">
        <v>83</v>
      </c>
      <c r="I32" s="2">
        <v>1</v>
      </c>
      <c r="J32" s="2">
        <v>0</v>
      </c>
      <c r="K32" s="2">
        <v>19</v>
      </c>
      <c r="L32" s="2">
        <v>0</v>
      </c>
      <c r="M32" s="2">
        <v>0</v>
      </c>
    </row>
    <row r="33" spans="1:13" ht="15">
      <c r="A33" s="4" t="str">
        <f>"220506"</f>
        <v>220506</v>
      </c>
      <c r="B33" s="5" t="s">
        <v>49</v>
      </c>
      <c r="C33" s="4" t="s">
        <v>44</v>
      </c>
      <c r="D33" s="4" t="s">
        <v>16</v>
      </c>
      <c r="E33" s="2">
        <v>11126</v>
      </c>
      <c r="F33" s="2">
        <v>7978</v>
      </c>
      <c r="G33" s="2">
        <v>7905</v>
      </c>
      <c r="H33" s="2">
        <v>73</v>
      </c>
      <c r="I33" s="2">
        <v>3</v>
      </c>
      <c r="J33" s="2">
        <v>0</v>
      </c>
      <c r="K33" s="2">
        <v>54</v>
      </c>
      <c r="L33" s="2">
        <v>0</v>
      </c>
      <c r="M33" s="2">
        <v>0</v>
      </c>
    </row>
    <row r="34" spans="1:13" ht="15">
      <c r="A34" s="4" t="str">
        <f>"220507"</f>
        <v>220507</v>
      </c>
      <c r="B34" s="5" t="s">
        <v>50</v>
      </c>
      <c r="C34" s="4" t="s">
        <v>44</v>
      </c>
      <c r="D34" s="4" t="s">
        <v>16</v>
      </c>
      <c r="E34" s="2">
        <v>5753</v>
      </c>
      <c r="F34" s="2">
        <v>4220</v>
      </c>
      <c r="G34" s="2">
        <v>4132</v>
      </c>
      <c r="H34" s="2">
        <v>88</v>
      </c>
      <c r="I34" s="2">
        <v>1</v>
      </c>
      <c r="J34" s="2">
        <v>0</v>
      </c>
      <c r="K34" s="2">
        <v>17</v>
      </c>
      <c r="L34" s="2">
        <v>0</v>
      </c>
      <c r="M34" s="2">
        <v>0</v>
      </c>
    </row>
    <row r="35" spans="1:13" ht="15">
      <c r="A35" s="4" t="str">
        <f>"220508"</f>
        <v>220508</v>
      </c>
      <c r="B35" s="5" t="s">
        <v>51</v>
      </c>
      <c r="C35" s="4" t="s">
        <v>44</v>
      </c>
      <c r="D35" s="4" t="s">
        <v>16</v>
      </c>
      <c r="E35" s="2">
        <v>44311</v>
      </c>
      <c r="F35" s="2">
        <v>32517</v>
      </c>
      <c r="G35" s="2">
        <v>31657</v>
      </c>
      <c r="H35" s="2">
        <v>860</v>
      </c>
      <c r="I35" s="2">
        <v>2</v>
      </c>
      <c r="J35" s="2">
        <v>0</v>
      </c>
      <c r="K35" s="2">
        <v>48</v>
      </c>
      <c r="L35" s="2">
        <v>0</v>
      </c>
      <c r="M35" s="2">
        <v>0</v>
      </c>
    </row>
    <row r="36" spans="1:13" ht="15">
      <c r="A36" s="4" t="s">
        <v>52</v>
      </c>
      <c r="E36" s="2">
        <v>70261</v>
      </c>
      <c r="F36" s="2">
        <v>54349</v>
      </c>
      <c r="G36" s="2">
        <v>53683</v>
      </c>
      <c r="H36" s="2">
        <v>666</v>
      </c>
      <c r="I36" s="2">
        <v>2</v>
      </c>
      <c r="J36" s="2">
        <v>0</v>
      </c>
      <c r="K36" s="2">
        <v>190</v>
      </c>
      <c r="L36" s="2">
        <v>0</v>
      </c>
      <c r="M36" s="2">
        <v>0</v>
      </c>
    </row>
    <row r="37" spans="1:13" ht="15">
      <c r="A37" s="4" t="str">
        <f>"220601"</f>
        <v>220601</v>
      </c>
      <c r="B37" s="5" t="s">
        <v>53</v>
      </c>
      <c r="C37" s="4" t="s">
        <v>54</v>
      </c>
      <c r="D37" s="4" t="s">
        <v>16</v>
      </c>
      <c r="E37" s="2">
        <v>21648</v>
      </c>
      <c r="F37" s="2">
        <v>17248</v>
      </c>
      <c r="G37" s="2">
        <v>17047</v>
      </c>
      <c r="H37" s="2">
        <v>201</v>
      </c>
      <c r="I37" s="2">
        <v>1</v>
      </c>
      <c r="J37" s="2">
        <v>0</v>
      </c>
      <c r="K37" s="2">
        <v>41</v>
      </c>
      <c r="L37" s="2">
        <v>0</v>
      </c>
      <c r="M37" s="2">
        <v>0</v>
      </c>
    </row>
    <row r="38" spans="1:13" ht="15">
      <c r="A38" s="4" t="str">
        <f>"220602"</f>
        <v>220602</v>
      </c>
      <c r="B38" s="5" t="s">
        <v>55</v>
      </c>
      <c r="C38" s="4" t="s">
        <v>54</v>
      </c>
      <c r="D38" s="4" t="s">
        <v>16</v>
      </c>
      <c r="E38" s="2">
        <v>4455</v>
      </c>
      <c r="F38" s="2">
        <v>3385</v>
      </c>
      <c r="G38" s="2">
        <v>3330</v>
      </c>
      <c r="H38" s="2">
        <v>55</v>
      </c>
      <c r="I38" s="2">
        <v>0</v>
      </c>
      <c r="J38" s="2">
        <v>0</v>
      </c>
      <c r="K38" s="2">
        <v>8</v>
      </c>
      <c r="L38" s="2">
        <v>0</v>
      </c>
      <c r="M38" s="2">
        <v>0</v>
      </c>
    </row>
    <row r="39" spans="1:13" ht="15">
      <c r="A39" s="4" t="str">
        <f>"220603"</f>
        <v>220603</v>
      </c>
      <c r="B39" s="5" t="s">
        <v>56</v>
      </c>
      <c r="C39" s="4" t="s">
        <v>54</v>
      </c>
      <c r="D39" s="4" t="s">
        <v>16</v>
      </c>
      <c r="E39" s="2">
        <v>6187</v>
      </c>
      <c r="F39" s="2">
        <v>4780</v>
      </c>
      <c r="G39" s="2">
        <v>4708</v>
      </c>
      <c r="H39" s="2">
        <v>72</v>
      </c>
      <c r="I39" s="2">
        <v>0</v>
      </c>
      <c r="J39" s="2">
        <v>0</v>
      </c>
      <c r="K39" s="2">
        <v>70</v>
      </c>
      <c r="L39" s="2">
        <v>0</v>
      </c>
      <c r="M39" s="2">
        <v>0</v>
      </c>
    </row>
    <row r="40" spans="1:13" ht="15">
      <c r="A40" s="4" t="str">
        <f>"220604"</f>
        <v>220604</v>
      </c>
      <c r="B40" s="5" t="s">
        <v>57</v>
      </c>
      <c r="C40" s="4" t="s">
        <v>54</v>
      </c>
      <c r="D40" s="4" t="s">
        <v>16</v>
      </c>
      <c r="E40" s="2">
        <v>15780</v>
      </c>
      <c r="F40" s="2">
        <v>12009</v>
      </c>
      <c r="G40" s="2">
        <v>11928</v>
      </c>
      <c r="H40" s="2">
        <v>81</v>
      </c>
      <c r="I40" s="2">
        <v>0</v>
      </c>
      <c r="J40" s="2">
        <v>0</v>
      </c>
      <c r="K40" s="2">
        <v>41</v>
      </c>
      <c r="L40" s="2">
        <v>0</v>
      </c>
      <c r="M40" s="2">
        <v>0</v>
      </c>
    </row>
    <row r="41" spans="1:13" ht="15">
      <c r="A41" s="4" t="str">
        <f>"220605"</f>
        <v>220605</v>
      </c>
      <c r="B41" s="5" t="s">
        <v>58</v>
      </c>
      <c r="C41" s="4" t="s">
        <v>54</v>
      </c>
      <c r="D41" s="4" t="s">
        <v>16</v>
      </c>
      <c r="E41" s="2">
        <v>4555</v>
      </c>
      <c r="F41" s="2">
        <v>3532</v>
      </c>
      <c r="G41" s="2">
        <v>3420</v>
      </c>
      <c r="H41" s="2">
        <v>112</v>
      </c>
      <c r="I41" s="2">
        <v>0</v>
      </c>
      <c r="J41" s="2">
        <v>0</v>
      </c>
      <c r="K41" s="2">
        <v>11</v>
      </c>
      <c r="L41" s="2">
        <v>0</v>
      </c>
      <c r="M41" s="2">
        <v>0</v>
      </c>
    </row>
    <row r="42" spans="1:13" ht="15">
      <c r="A42" s="4" t="str">
        <f>"220606"</f>
        <v>220606</v>
      </c>
      <c r="B42" s="5" t="s">
        <v>59</v>
      </c>
      <c r="C42" s="4" t="s">
        <v>54</v>
      </c>
      <c r="D42" s="4" t="s">
        <v>16</v>
      </c>
      <c r="E42" s="2">
        <v>3759</v>
      </c>
      <c r="F42" s="2">
        <v>2838</v>
      </c>
      <c r="G42" s="2">
        <v>2814</v>
      </c>
      <c r="H42" s="2">
        <v>24</v>
      </c>
      <c r="I42" s="2">
        <v>0</v>
      </c>
      <c r="J42" s="2">
        <v>0</v>
      </c>
      <c r="K42" s="2">
        <v>7</v>
      </c>
      <c r="L42" s="2">
        <v>0</v>
      </c>
      <c r="M42" s="2">
        <v>0</v>
      </c>
    </row>
    <row r="43" spans="1:13" ht="15">
      <c r="A43" s="4" t="str">
        <f>"220607"</f>
        <v>220607</v>
      </c>
      <c r="B43" s="5" t="s">
        <v>60</v>
      </c>
      <c r="C43" s="4" t="s">
        <v>54</v>
      </c>
      <c r="D43" s="4" t="s">
        <v>16</v>
      </c>
      <c r="E43" s="2">
        <v>7134</v>
      </c>
      <c r="F43" s="2">
        <v>5348</v>
      </c>
      <c r="G43" s="2">
        <v>5317</v>
      </c>
      <c r="H43" s="2">
        <v>31</v>
      </c>
      <c r="I43" s="2">
        <v>0</v>
      </c>
      <c r="J43" s="2">
        <v>0</v>
      </c>
      <c r="K43" s="2">
        <v>11</v>
      </c>
      <c r="L43" s="2">
        <v>0</v>
      </c>
      <c r="M43" s="2">
        <v>0</v>
      </c>
    </row>
    <row r="44" spans="1:13" ht="15">
      <c r="A44" s="4" t="str">
        <f>"220608"</f>
        <v>220608</v>
      </c>
      <c r="B44" s="5" t="s">
        <v>61</v>
      </c>
      <c r="C44" s="4" t="s">
        <v>54</v>
      </c>
      <c r="D44" s="4" t="s">
        <v>16</v>
      </c>
      <c r="E44" s="2">
        <v>6743</v>
      </c>
      <c r="F44" s="2">
        <v>5209</v>
      </c>
      <c r="G44" s="2">
        <v>5119</v>
      </c>
      <c r="H44" s="2">
        <v>90</v>
      </c>
      <c r="I44" s="2">
        <v>1</v>
      </c>
      <c r="J44" s="2">
        <v>0</v>
      </c>
      <c r="K44" s="2">
        <v>1</v>
      </c>
      <c r="L44" s="2">
        <v>0</v>
      </c>
      <c r="M44" s="2">
        <v>0</v>
      </c>
    </row>
    <row r="45" spans="1:13" ht="15">
      <c r="A45" s="4" t="s">
        <v>62</v>
      </c>
      <c r="E45" s="2">
        <v>60491</v>
      </c>
      <c r="F45" s="2">
        <v>48168</v>
      </c>
      <c r="G45" s="2">
        <v>47453</v>
      </c>
      <c r="H45" s="2">
        <v>715</v>
      </c>
      <c r="I45" s="2">
        <v>10</v>
      </c>
      <c r="J45" s="2">
        <v>0</v>
      </c>
      <c r="K45" s="2">
        <v>229</v>
      </c>
      <c r="L45" s="2">
        <v>0</v>
      </c>
      <c r="M45" s="2">
        <v>0</v>
      </c>
    </row>
    <row r="46" spans="1:13" ht="15">
      <c r="A46" s="4" t="str">
        <f>"220801"</f>
        <v>220801</v>
      </c>
      <c r="B46" s="5" t="s">
        <v>63</v>
      </c>
      <c r="C46" s="4" t="s">
        <v>64</v>
      </c>
      <c r="D46" s="4" t="s">
        <v>16</v>
      </c>
      <c r="E46" s="2">
        <v>31233</v>
      </c>
      <c r="F46" s="2">
        <v>25326</v>
      </c>
      <c r="G46" s="2">
        <v>25092</v>
      </c>
      <c r="H46" s="2">
        <v>234</v>
      </c>
      <c r="I46" s="2">
        <v>2</v>
      </c>
      <c r="J46" s="2">
        <v>0</v>
      </c>
      <c r="K46" s="2">
        <v>139</v>
      </c>
      <c r="L46" s="2">
        <v>0</v>
      </c>
      <c r="M46" s="2">
        <v>0</v>
      </c>
    </row>
    <row r="47" spans="1:13" ht="15">
      <c r="A47" s="4" t="str">
        <f>"220802"</f>
        <v>220802</v>
      </c>
      <c r="B47" s="5" t="s">
        <v>65</v>
      </c>
      <c r="C47" s="4" t="s">
        <v>64</v>
      </c>
      <c r="D47" s="4" t="s">
        <v>16</v>
      </c>
      <c r="E47" s="2">
        <v>3210</v>
      </c>
      <c r="F47" s="2">
        <v>2777</v>
      </c>
      <c r="G47" s="2">
        <v>2608</v>
      </c>
      <c r="H47" s="2">
        <v>169</v>
      </c>
      <c r="I47" s="2">
        <v>0</v>
      </c>
      <c r="J47" s="2">
        <v>0</v>
      </c>
      <c r="K47" s="2">
        <v>12</v>
      </c>
      <c r="L47" s="2">
        <v>0</v>
      </c>
      <c r="M47" s="2">
        <v>0</v>
      </c>
    </row>
    <row r="48" spans="1:13" ht="15">
      <c r="A48" s="4" t="str">
        <f>"220803"</f>
        <v>220803</v>
      </c>
      <c r="B48" s="5" t="s">
        <v>66</v>
      </c>
      <c r="C48" s="4" t="s">
        <v>64</v>
      </c>
      <c r="D48" s="4" t="s">
        <v>16</v>
      </c>
      <c r="E48" s="2">
        <v>7058</v>
      </c>
      <c r="F48" s="2">
        <v>5305</v>
      </c>
      <c r="G48" s="2">
        <v>5144</v>
      </c>
      <c r="H48" s="2">
        <v>161</v>
      </c>
      <c r="I48" s="2">
        <v>2</v>
      </c>
      <c r="J48" s="2">
        <v>0</v>
      </c>
      <c r="K48" s="2">
        <v>24</v>
      </c>
      <c r="L48" s="2">
        <v>0</v>
      </c>
      <c r="M48" s="2">
        <v>0</v>
      </c>
    </row>
    <row r="49" spans="1:13" ht="15">
      <c r="A49" s="4" t="str">
        <f>"220804"</f>
        <v>220804</v>
      </c>
      <c r="B49" s="5" t="s">
        <v>67</v>
      </c>
      <c r="C49" s="4" t="s">
        <v>64</v>
      </c>
      <c r="D49" s="4" t="s">
        <v>16</v>
      </c>
      <c r="E49" s="2">
        <v>13430</v>
      </c>
      <c r="F49" s="2">
        <v>10341</v>
      </c>
      <c r="G49" s="2">
        <v>10247</v>
      </c>
      <c r="H49" s="2">
        <v>94</v>
      </c>
      <c r="I49" s="2">
        <v>5</v>
      </c>
      <c r="J49" s="2">
        <v>0</v>
      </c>
      <c r="K49" s="2">
        <v>39</v>
      </c>
      <c r="L49" s="2">
        <v>0</v>
      </c>
      <c r="M49" s="2">
        <v>0</v>
      </c>
    </row>
    <row r="50" spans="1:13" ht="15">
      <c r="A50" s="4" t="str">
        <f>"220805"</f>
        <v>220805</v>
      </c>
      <c r="B50" s="5" t="s">
        <v>68</v>
      </c>
      <c r="C50" s="4" t="s">
        <v>64</v>
      </c>
      <c r="D50" s="4" t="s">
        <v>16</v>
      </c>
      <c r="E50" s="2">
        <v>5560</v>
      </c>
      <c r="F50" s="2">
        <v>4419</v>
      </c>
      <c r="G50" s="2">
        <v>4362</v>
      </c>
      <c r="H50" s="2">
        <v>57</v>
      </c>
      <c r="I50" s="2">
        <v>1</v>
      </c>
      <c r="J50" s="2">
        <v>0</v>
      </c>
      <c r="K50" s="2">
        <v>15</v>
      </c>
      <c r="L50" s="2">
        <v>0</v>
      </c>
      <c r="M50" s="2">
        <v>0</v>
      </c>
    </row>
    <row r="51" spans="1:13" ht="15">
      <c r="A51" s="4" t="s">
        <v>69</v>
      </c>
      <c r="E51" s="2">
        <v>86808</v>
      </c>
      <c r="F51" s="2">
        <v>67714</v>
      </c>
      <c r="G51" s="2">
        <v>66171</v>
      </c>
      <c r="H51" s="2">
        <v>1543</v>
      </c>
      <c r="I51" s="2">
        <v>8</v>
      </c>
      <c r="J51" s="2">
        <v>2</v>
      </c>
      <c r="K51" s="2">
        <v>176</v>
      </c>
      <c r="L51" s="2">
        <v>0</v>
      </c>
      <c r="M51" s="2">
        <v>0</v>
      </c>
    </row>
    <row r="52" spans="1:13" ht="15">
      <c r="A52" s="4" t="str">
        <f>"221101"</f>
        <v>221101</v>
      </c>
      <c r="B52" s="5" t="s">
        <v>70</v>
      </c>
      <c r="C52" s="4" t="s">
        <v>71</v>
      </c>
      <c r="D52" s="4" t="s">
        <v>16</v>
      </c>
      <c r="E52" s="2">
        <v>2825</v>
      </c>
      <c r="F52" s="2">
        <v>2438</v>
      </c>
      <c r="G52" s="2">
        <v>2296</v>
      </c>
      <c r="H52" s="2">
        <v>142</v>
      </c>
      <c r="I52" s="2">
        <v>2</v>
      </c>
      <c r="J52" s="2">
        <v>0</v>
      </c>
      <c r="K52" s="2">
        <v>4</v>
      </c>
      <c r="L52" s="2">
        <v>0</v>
      </c>
      <c r="M52" s="2">
        <v>0</v>
      </c>
    </row>
    <row r="53" spans="1:13" ht="15">
      <c r="A53" s="4" t="str">
        <f>"221102"</f>
        <v>221102</v>
      </c>
      <c r="B53" s="5" t="s">
        <v>72</v>
      </c>
      <c r="C53" s="4" t="s">
        <v>71</v>
      </c>
      <c r="D53" s="4" t="s">
        <v>16</v>
      </c>
      <c r="E53" s="2">
        <v>3416</v>
      </c>
      <c r="F53" s="2">
        <v>2836</v>
      </c>
      <c r="G53" s="2">
        <v>2788</v>
      </c>
      <c r="H53" s="2">
        <v>48</v>
      </c>
      <c r="I53" s="2">
        <v>0</v>
      </c>
      <c r="J53" s="2">
        <v>0</v>
      </c>
      <c r="K53" s="2">
        <v>4</v>
      </c>
      <c r="L53" s="2">
        <v>0</v>
      </c>
      <c r="M53" s="2">
        <v>0</v>
      </c>
    </row>
    <row r="54" spans="1:13" ht="15">
      <c r="A54" s="4" t="str">
        <f>"221103"</f>
        <v>221103</v>
      </c>
      <c r="B54" s="5" t="s">
        <v>73</v>
      </c>
      <c r="C54" s="4" t="s">
        <v>71</v>
      </c>
      <c r="D54" s="4" t="s">
        <v>16</v>
      </c>
      <c r="E54" s="2">
        <v>9826</v>
      </c>
      <c r="F54" s="2">
        <v>8076</v>
      </c>
      <c r="G54" s="2">
        <v>7932</v>
      </c>
      <c r="H54" s="2">
        <v>144</v>
      </c>
      <c r="I54" s="2">
        <v>0</v>
      </c>
      <c r="J54" s="2">
        <v>1</v>
      </c>
      <c r="K54" s="2">
        <v>44</v>
      </c>
      <c r="L54" s="2">
        <v>0</v>
      </c>
      <c r="M54" s="2">
        <v>0</v>
      </c>
    </row>
    <row r="55" spans="1:13" ht="15">
      <c r="A55" s="4" t="str">
        <f>"221104"</f>
        <v>221104</v>
      </c>
      <c r="B55" s="5" t="s">
        <v>74</v>
      </c>
      <c r="C55" s="4" t="s">
        <v>71</v>
      </c>
      <c r="D55" s="4" t="s">
        <v>16</v>
      </c>
      <c r="E55" s="2">
        <v>14082</v>
      </c>
      <c r="F55" s="2">
        <v>11417</v>
      </c>
      <c r="G55" s="2">
        <v>11197</v>
      </c>
      <c r="H55" s="2">
        <v>220</v>
      </c>
      <c r="I55" s="2">
        <v>2</v>
      </c>
      <c r="J55" s="2">
        <v>0</v>
      </c>
      <c r="K55" s="2">
        <v>23</v>
      </c>
      <c r="L55" s="2">
        <v>0</v>
      </c>
      <c r="M55" s="2">
        <v>0</v>
      </c>
    </row>
    <row r="56" spans="1:13" ht="15">
      <c r="A56" s="4" t="str">
        <f>"221105"</f>
        <v>221105</v>
      </c>
      <c r="B56" s="5" t="s">
        <v>75</v>
      </c>
      <c r="C56" s="4" t="s">
        <v>71</v>
      </c>
      <c r="D56" s="4" t="s">
        <v>16</v>
      </c>
      <c r="E56" s="2">
        <v>18513</v>
      </c>
      <c r="F56" s="2">
        <v>13955</v>
      </c>
      <c r="G56" s="2">
        <v>13300</v>
      </c>
      <c r="H56" s="2">
        <v>655</v>
      </c>
      <c r="I56" s="2">
        <v>3</v>
      </c>
      <c r="J56" s="2">
        <v>0</v>
      </c>
      <c r="K56" s="2">
        <v>14</v>
      </c>
      <c r="L56" s="2">
        <v>0</v>
      </c>
      <c r="M56" s="2">
        <v>0</v>
      </c>
    </row>
    <row r="57" spans="1:13" ht="15">
      <c r="A57" s="4" t="str">
        <f>"221106"</f>
        <v>221106</v>
      </c>
      <c r="B57" s="5" t="s">
        <v>76</v>
      </c>
      <c r="C57" s="4" t="s">
        <v>71</v>
      </c>
      <c r="D57" s="4" t="s">
        <v>16</v>
      </c>
      <c r="E57" s="2">
        <v>10719</v>
      </c>
      <c r="F57" s="2">
        <v>8268</v>
      </c>
      <c r="G57" s="2">
        <v>8182</v>
      </c>
      <c r="H57" s="2">
        <v>86</v>
      </c>
      <c r="I57" s="2">
        <v>0</v>
      </c>
      <c r="J57" s="2">
        <v>0</v>
      </c>
      <c r="K57" s="2">
        <v>42</v>
      </c>
      <c r="L57" s="2">
        <v>0</v>
      </c>
      <c r="M57" s="2">
        <v>0</v>
      </c>
    </row>
    <row r="58" spans="1:13" ht="15">
      <c r="A58" s="4" t="str">
        <f>"221107"</f>
        <v>221107</v>
      </c>
      <c r="B58" s="5" t="s">
        <v>77</v>
      </c>
      <c r="C58" s="4" t="s">
        <v>71</v>
      </c>
      <c r="D58" s="4" t="s">
        <v>16</v>
      </c>
      <c r="E58" s="2">
        <v>27427</v>
      </c>
      <c r="F58" s="2">
        <v>20724</v>
      </c>
      <c r="G58" s="2">
        <v>20476</v>
      </c>
      <c r="H58" s="2">
        <v>248</v>
      </c>
      <c r="I58" s="2">
        <v>1</v>
      </c>
      <c r="J58" s="2">
        <v>1</v>
      </c>
      <c r="K58" s="2">
        <v>45</v>
      </c>
      <c r="L58" s="2">
        <v>0</v>
      </c>
      <c r="M58" s="2">
        <v>0</v>
      </c>
    </row>
    <row r="59" spans="1:13" ht="15">
      <c r="A59" s="4" t="s">
        <v>78</v>
      </c>
      <c r="E59" s="2">
        <v>92523</v>
      </c>
      <c r="F59" s="2">
        <v>73498</v>
      </c>
      <c r="G59" s="2">
        <v>72659</v>
      </c>
      <c r="H59" s="2">
        <v>839</v>
      </c>
      <c r="I59" s="2">
        <v>4</v>
      </c>
      <c r="J59" s="2">
        <v>0</v>
      </c>
      <c r="K59" s="2">
        <v>563</v>
      </c>
      <c r="L59" s="2">
        <v>0</v>
      </c>
      <c r="M59" s="2">
        <v>0</v>
      </c>
    </row>
    <row r="60" spans="1:13" ht="15">
      <c r="A60" s="4" t="str">
        <f>"221201"</f>
        <v>221201</v>
      </c>
      <c r="B60" s="5" t="s">
        <v>79</v>
      </c>
      <c r="C60" s="4" t="s">
        <v>80</v>
      </c>
      <c r="D60" s="4" t="s">
        <v>16</v>
      </c>
      <c r="E60" s="2">
        <v>12937</v>
      </c>
      <c r="F60" s="2">
        <v>11017</v>
      </c>
      <c r="G60" s="2">
        <v>10892</v>
      </c>
      <c r="H60" s="2">
        <v>125</v>
      </c>
      <c r="I60" s="2">
        <v>1</v>
      </c>
      <c r="J60" s="2">
        <v>0</v>
      </c>
      <c r="K60" s="2">
        <v>36</v>
      </c>
      <c r="L60" s="2">
        <v>0</v>
      </c>
      <c r="M60" s="2">
        <v>0</v>
      </c>
    </row>
    <row r="61" spans="1:13" ht="15">
      <c r="A61" s="4" t="str">
        <f>"221202"</f>
        <v>221202</v>
      </c>
      <c r="B61" s="5" t="s">
        <v>81</v>
      </c>
      <c r="C61" s="4" t="s">
        <v>80</v>
      </c>
      <c r="D61" s="4" t="s">
        <v>16</v>
      </c>
      <c r="E61" s="2">
        <v>5508</v>
      </c>
      <c r="F61" s="2">
        <v>4382</v>
      </c>
      <c r="G61" s="2">
        <v>4322</v>
      </c>
      <c r="H61" s="2">
        <v>60</v>
      </c>
      <c r="I61" s="2">
        <v>1</v>
      </c>
      <c r="J61" s="2">
        <v>0</v>
      </c>
      <c r="K61" s="2">
        <v>28</v>
      </c>
      <c r="L61" s="2">
        <v>0</v>
      </c>
      <c r="M61" s="2">
        <v>0</v>
      </c>
    </row>
    <row r="62" spans="1:13" ht="15">
      <c r="A62" s="4" t="str">
        <f>"221203"</f>
        <v>221203</v>
      </c>
      <c r="B62" s="5" t="s">
        <v>82</v>
      </c>
      <c r="C62" s="4" t="s">
        <v>80</v>
      </c>
      <c r="D62" s="4" t="s">
        <v>16</v>
      </c>
      <c r="E62" s="2">
        <v>8927</v>
      </c>
      <c r="F62" s="2">
        <v>7105</v>
      </c>
      <c r="G62" s="2">
        <v>7006</v>
      </c>
      <c r="H62" s="2">
        <v>99</v>
      </c>
      <c r="I62" s="2">
        <v>0</v>
      </c>
      <c r="J62" s="2">
        <v>0</v>
      </c>
      <c r="K62" s="2">
        <v>29</v>
      </c>
      <c r="L62" s="2">
        <v>0</v>
      </c>
      <c r="M62" s="2">
        <v>0</v>
      </c>
    </row>
    <row r="63" spans="1:13" ht="15">
      <c r="A63" s="4" t="str">
        <f>"221204"</f>
        <v>221204</v>
      </c>
      <c r="B63" s="5" t="s">
        <v>83</v>
      </c>
      <c r="C63" s="4" t="s">
        <v>80</v>
      </c>
      <c r="D63" s="4" t="s">
        <v>16</v>
      </c>
      <c r="E63" s="2">
        <v>8369</v>
      </c>
      <c r="F63" s="2">
        <v>6570</v>
      </c>
      <c r="G63" s="2">
        <v>6528</v>
      </c>
      <c r="H63" s="2">
        <v>42</v>
      </c>
      <c r="I63" s="2">
        <v>0</v>
      </c>
      <c r="J63" s="2">
        <v>0</v>
      </c>
      <c r="K63" s="2">
        <v>34</v>
      </c>
      <c r="L63" s="2">
        <v>0</v>
      </c>
      <c r="M63" s="2">
        <v>0</v>
      </c>
    </row>
    <row r="64" spans="1:13" ht="15">
      <c r="A64" s="4" t="str">
        <f>"221205"</f>
        <v>221205</v>
      </c>
      <c r="B64" s="5" t="s">
        <v>84</v>
      </c>
      <c r="C64" s="4" t="s">
        <v>80</v>
      </c>
      <c r="D64" s="4" t="s">
        <v>16</v>
      </c>
      <c r="E64" s="2">
        <v>7997</v>
      </c>
      <c r="F64" s="2">
        <v>6483</v>
      </c>
      <c r="G64" s="2">
        <v>6441</v>
      </c>
      <c r="H64" s="2">
        <v>42</v>
      </c>
      <c r="I64" s="2">
        <v>1</v>
      </c>
      <c r="J64" s="2">
        <v>0</v>
      </c>
      <c r="K64" s="2">
        <v>99</v>
      </c>
      <c r="L64" s="2">
        <v>0</v>
      </c>
      <c r="M64" s="2">
        <v>0</v>
      </c>
    </row>
    <row r="65" spans="1:13" ht="15">
      <c r="A65" s="4" t="str">
        <f>"221206"</f>
        <v>221206</v>
      </c>
      <c r="B65" s="5" t="s">
        <v>85</v>
      </c>
      <c r="C65" s="4" t="s">
        <v>80</v>
      </c>
      <c r="D65" s="4" t="s">
        <v>16</v>
      </c>
      <c r="E65" s="2">
        <v>13234</v>
      </c>
      <c r="F65" s="2">
        <v>10201</v>
      </c>
      <c r="G65" s="2">
        <v>10114</v>
      </c>
      <c r="H65" s="2">
        <v>87</v>
      </c>
      <c r="I65" s="2">
        <v>1</v>
      </c>
      <c r="J65" s="2">
        <v>0</v>
      </c>
      <c r="K65" s="2">
        <v>30</v>
      </c>
      <c r="L65" s="2">
        <v>0</v>
      </c>
      <c r="M65" s="2">
        <v>0</v>
      </c>
    </row>
    <row r="66" spans="1:13" ht="15">
      <c r="A66" s="4" t="str">
        <f>"221207"</f>
        <v>221207</v>
      </c>
      <c r="B66" s="5" t="s">
        <v>86</v>
      </c>
      <c r="C66" s="4" t="s">
        <v>80</v>
      </c>
      <c r="D66" s="4" t="s">
        <v>16</v>
      </c>
      <c r="E66" s="2">
        <v>6370</v>
      </c>
      <c r="F66" s="2">
        <v>4974</v>
      </c>
      <c r="G66" s="2">
        <v>4940</v>
      </c>
      <c r="H66" s="2">
        <v>34</v>
      </c>
      <c r="I66" s="2">
        <v>0</v>
      </c>
      <c r="J66" s="2">
        <v>0</v>
      </c>
      <c r="K66" s="2">
        <v>23</v>
      </c>
      <c r="L66" s="2">
        <v>0</v>
      </c>
      <c r="M66" s="2">
        <v>0</v>
      </c>
    </row>
    <row r="67" spans="1:13" ht="15">
      <c r="A67" s="4" t="str">
        <f>"221208"</f>
        <v>221208</v>
      </c>
      <c r="B67" s="5" t="s">
        <v>87</v>
      </c>
      <c r="C67" s="4" t="s">
        <v>80</v>
      </c>
      <c r="D67" s="4" t="s">
        <v>16</v>
      </c>
      <c r="E67" s="2">
        <v>18158</v>
      </c>
      <c r="F67" s="2">
        <v>13969</v>
      </c>
      <c r="G67" s="2">
        <v>13890</v>
      </c>
      <c r="H67" s="2">
        <v>79</v>
      </c>
      <c r="I67" s="2">
        <v>0</v>
      </c>
      <c r="J67" s="2">
        <v>0</v>
      </c>
      <c r="K67" s="2">
        <v>91</v>
      </c>
      <c r="L67" s="2">
        <v>0</v>
      </c>
      <c r="M67" s="2">
        <v>0</v>
      </c>
    </row>
    <row r="68" spans="1:13" ht="15">
      <c r="A68" s="4" t="str">
        <f>"221209"</f>
        <v>221209</v>
      </c>
      <c r="B68" s="5" t="s">
        <v>88</v>
      </c>
      <c r="C68" s="4" t="s">
        <v>80</v>
      </c>
      <c r="D68" s="4" t="s">
        <v>16</v>
      </c>
      <c r="E68" s="2">
        <v>3132</v>
      </c>
      <c r="F68" s="2">
        <v>2550</v>
      </c>
      <c r="G68" s="2">
        <v>2489</v>
      </c>
      <c r="H68" s="2">
        <v>61</v>
      </c>
      <c r="I68" s="2">
        <v>0</v>
      </c>
      <c r="J68" s="2">
        <v>0</v>
      </c>
      <c r="K68" s="2">
        <v>13</v>
      </c>
      <c r="L68" s="2">
        <v>0</v>
      </c>
      <c r="M68" s="2">
        <v>0</v>
      </c>
    </row>
    <row r="69" spans="1:13" ht="15">
      <c r="A69" s="4" t="str">
        <f>"221210"</f>
        <v>221210</v>
      </c>
      <c r="B69" s="5" t="s">
        <v>89</v>
      </c>
      <c r="C69" s="4" t="s">
        <v>80</v>
      </c>
      <c r="D69" s="4" t="s">
        <v>16</v>
      </c>
      <c r="E69" s="2">
        <v>7891</v>
      </c>
      <c r="F69" s="2">
        <v>6247</v>
      </c>
      <c r="G69" s="2">
        <v>6037</v>
      </c>
      <c r="H69" s="2">
        <v>210</v>
      </c>
      <c r="I69" s="2">
        <v>0</v>
      </c>
      <c r="J69" s="2">
        <v>0</v>
      </c>
      <c r="K69" s="2">
        <v>180</v>
      </c>
      <c r="L69" s="2">
        <v>0</v>
      </c>
      <c r="M69" s="2">
        <v>0</v>
      </c>
    </row>
    <row r="70" spans="1:13" ht="15">
      <c r="A70" s="4" t="s">
        <v>90</v>
      </c>
      <c r="E70" s="2">
        <v>209301</v>
      </c>
      <c r="F70" s="2">
        <v>161301</v>
      </c>
      <c r="G70" s="2">
        <v>158794</v>
      </c>
      <c r="H70" s="2">
        <v>2507</v>
      </c>
      <c r="I70" s="2">
        <v>7</v>
      </c>
      <c r="J70" s="2">
        <v>0</v>
      </c>
      <c r="K70" s="2">
        <v>524</v>
      </c>
      <c r="L70" s="2">
        <v>0</v>
      </c>
      <c r="M70" s="2">
        <v>0</v>
      </c>
    </row>
    <row r="71" spans="1:13" ht="15">
      <c r="A71" s="4" t="str">
        <f>"221501"</f>
        <v>221501</v>
      </c>
      <c r="B71" s="5" t="s">
        <v>91</v>
      </c>
      <c r="C71" s="4" t="s">
        <v>92</v>
      </c>
      <c r="D71" s="4" t="s">
        <v>16</v>
      </c>
      <c r="E71" s="2">
        <v>25017</v>
      </c>
      <c r="F71" s="2">
        <v>19226</v>
      </c>
      <c r="G71" s="2">
        <v>18953</v>
      </c>
      <c r="H71" s="2">
        <v>273</v>
      </c>
      <c r="I71" s="2">
        <v>0</v>
      </c>
      <c r="J71" s="2">
        <v>0</v>
      </c>
      <c r="K71" s="2">
        <v>34</v>
      </c>
      <c r="L71" s="2">
        <v>0</v>
      </c>
      <c r="M71" s="2">
        <v>0</v>
      </c>
    </row>
    <row r="72" spans="1:13" ht="15">
      <c r="A72" s="4" t="str">
        <f>"221502"</f>
        <v>221502</v>
      </c>
      <c r="B72" s="5" t="s">
        <v>93</v>
      </c>
      <c r="C72" s="4" t="s">
        <v>92</v>
      </c>
      <c r="D72" s="4" t="s">
        <v>16</v>
      </c>
      <c r="E72" s="2">
        <v>46944</v>
      </c>
      <c r="F72" s="2">
        <v>37631</v>
      </c>
      <c r="G72" s="2">
        <v>37028</v>
      </c>
      <c r="H72" s="2">
        <v>603</v>
      </c>
      <c r="I72" s="2">
        <v>3</v>
      </c>
      <c r="J72" s="2">
        <v>0</v>
      </c>
      <c r="K72" s="2">
        <v>69</v>
      </c>
      <c r="L72" s="2">
        <v>0</v>
      </c>
      <c r="M72" s="2">
        <v>0</v>
      </c>
    </row>
    <row r="73" spans="1:13" ht="15">
      <c r="A73" s="4" t="str">
        <f>"221503"</f>
        <v>221503</v>
      </c>
      <c r="B73" s="5" t="s">
        <v>94</v>
      </c>
      <c r="C73" s="4" t="s">
        <v>92</v>
      </c>
      <c r="D73" s="4" t="s">
        <v>16</v>
      </c>
      <c r="E73" s="2">
        <v>41210</v>
      </c>
      <c r="F73" s="2">
        <v>33177</v>
      </c>
      <c r="G73" s="2">
        <v>32726</v>
      </c>
      <c r="H73" s="2">
        <v>451</v>
      </c>
      <c r="I73" s="2">
        <v>1</v>
      </c>
      <c r="J73" s="2">
        <v>0</v>
      </c>
      <c r="K73" s="2">
        <v>143</v>
      </c>
      <c r="L73" s="2">
        <v>0</v>
      </c>
      <c r="M73" s="2">
        <v>0</v>
      </c>
    </row>
    <row r="74" spans="1:13" ht="15">
      <c r="A74" s="4" t="str">
        <f>"221504"</f>
        <v>221504</v>
      </c>
      <c r="B74" s="5" t="s">
        <v>95</v>
      </c>
      <c r="C74" s="4" t="s">
        <v>92</v>
      </c>
      <c r="D74" s="4" t="s">
        <v>16</v>
      </c>
      <c r="E74" s="2">
        <v>5222</v>
      </c>
      <c r="F74" s="2">
        <v>4196</v>
      </c>
      <c r="G74" s="2">
        <v>4076</v>
      </c>
      <c r="H74" s="2">
        <v>120</v>
      </c>
      <c r="I74" s="2">
        <v>0</v>
      </c>
      <c r="J74" s="2">
        <v>0</v>
      </c>
      <c r="K74" s="2">
        <v>17</v>
      </c>
      <c r="L74" s="2">
        <v>0</v>
      </c>
      <c r="M74" s="2">
        <v>0</v>
      </c>
    </row>
    <row r="75" spans="1:13" ht="15">
      <c r="A75" s="4" t="str">
        <f>"221505"</f>
        <v>221505</v>
      </c>
      <c r="B75" s="5" t="s">
        <v>96</v>
      </c>
      <c r="C75" s="4" t="s">
        <v>92</v>
      </c>
      <c r="D75" s="4" t="s">
        <v>16</v>
      </c>
      <c r="E75" s="2">
        <v>7160</v>
      </c>
      <c r="F75" s="2">
        <v>5415</v>
      </c>
      <c r="G75" s="2">
        <v>5328</v>
      </c>
      <c r="H75" s="2">
        <v>87</v>
      </c>
      <c r="I75" s="2">
        <v>0</v>
      </c>
      <c r="J75" s="2">
        <v>0</v>
      </c>
      <c r="K75" s="2">
        <v>46</v>
      </c>
      <c r="L75" s="2">
        <v>0</v>
      </c>
      <c r="M75" s="2">
        <v>0</v>
      </c>
    </row>
    <row r="76" spans="1:13" ht="15">
      <c r="A76" s="4" t="str">
        <f>"221506"</f>
        <v>221506</v>
      </c>
      <c r="B76" s="5" t="s">
        <v>97</v>
      </c>
      <c r="C76" s="4" t="s">
        <v>92</v>
      </c>
      <c r="D76" s="4" t="s">
        <v>16</v>
      </c>
      <c r="E76" s="2">
        <v>6515</v>
      </c>
      <c r="F76" s="2">
        <v>4787</v>
      </c>
      <c r="G76" s="2">
        <v>4739</v>
      </c>
      <c r="H76" s="2">
        <v>48</v>
      </c>
      <c r="I76" s="2">
        <v>0</v>
      </c>
      <c r="J76" s="2">
        <v>0</v>
      </c>
      <c r="K76" s="2">
        <v>27</v>
      </c>
      <c r="L76" s="2">
        <v>0</v>
      </c>
      <c r="M76" s="2">
        <v>0</v>
      </c>
    </row>
    <row r="77" spans="1:13" ht="15">
      <c r="A77" s="4" t="str">
        <f>"221507"</f>
        <v>221507</v>
      </c>
      <c r="B77" s="5" t="s">
        <v>98</v>
      </c>
      <c r="C77" s="4" t="s">
        <v>92</v>
      </c>
      <c r="D77" s="4" t="s">
        <v>16</v>
      </c>
      <c r="E77" s="2">
        <v>17162</v>
      </c>
      <c r="F77" s="2">
        <v>12494</v>
      </c>
      <c r="G77" s="2">
        <v>12407</v>
      </c>
      <c r="H77" s="2">
        <v>87</v>
      </c>
      <c r="I77" s="2">
        <v>1</v>
      </c>
      <c r="J77" s="2">
        <v>0</v>
      </c>
      <c r="K77" s="2">
        <v>39</v>
      </c>
      <c r="L77" s="2">
        <v>0</v>
      </c>
      <c r="M77" s="2">
        <v>0</v>
      </c>
    </row>
    <row r="78" spans="1:13" ht="15">
      <c r="A78" s="4" t="str">
        <f>"221508"</f>
        <v>221508</v>
      </c>
      <c r="B78" s="5" t="s">
        <v>99</v>
      </c>
      <c r="C78" s="4" t="s">
        <v>92</v>
      </c>
      <c r="D78" s="4" t="s">
        <v>16</v>
      </c>
      <c r="E78" s="2">
        <v>11745</v>
      </c>
      <c r="F78" s="2">
        <v>8897</v>
      </c>
      <c r="G78" s="2">
        <v>8839</v>
      </c>
      <c r="H78" s="2">
        <v>58</v>
      </c>
      <c r="I78" s="2">
        <v>0</v>
      </c>
      <c r="J78" s="2">
        <v>0</v>
      </c>
      <c r="K78" s="2">
        <v>47</v>
      </c>
      <c r="L78" s="2">
        <v>0</v>
      </c>
      <c r="M78" s="2">
        <v>0</v>
      </c>
    </row>
    <row r="79" spans="1:13" ht="15">
      <c r="A79" s="4" t="str">
        <f>"221509"</f>
        <v>221509</v>
      </c>
      <c r="B79" s="5" t="s">
        <v>100</v>
      </c>
      <c r="C79" s="4" t="s">
        <v>92</v>
      </c>
      <c r="D79" s="4" t="s">
        <v>16</v>
      </c>
      <c r="E79" s="2">
        <v>20386</v>
      </c>
      <c r="F79" s="2">
        <v>14800</v>
      </c>
      <c r="G79" s="2">
        <v>14334</v>
      </c>
      <c r="H79" s="2">
        <v>466</v>
      </c>
      <c r="I79" s="2">
        <v>2</v>
      </c>
      <c r="J79" s="2">
        <v>0</v>
      </c>
      <c r="K79" s="2">
        <v>45</v>
      </c>
      <c r="L79" s="2">
        <v>0</v>
      </c>
      <c r="M79" s="2">
        <v>0</v>
      </c>
    </row>
    <row r="80" spans="1:13" ht="15">
      <c r="A80" s="4" t="str">
        <f>"221510"</f>
        <v>221510</v>
      </c>
      <c r="B80" s="5" t="s">
        <v>101</v>
      </c>
      <c r="C80" s="4" t="s">
        <v>92</v>
      </c>
      <c r="D80" s="4" t="s">
        <v>16</v>
      </c>
      <c r="E80" s="2">
        <v>27940</v>
      </c>
      <c r="F80" s="2">
        <v>20678</v>
      </c>
      <c r="G80" s="2">
        <v>20364</v>
      </c>
      <c r="H80" s="2">
        <v>314</v>
      </c>
      <c r="I80" s="2">
        <v>0</v>
      </c>
      <c r="J80" s="2">
        <v>0</v>
      </c>
      <c r="K80" s="2">
        <v>57</v>
      </c>
      <c r="L80" s="2">
        <v>0</v>
      </c>
      <c r="M80" s="2">
        <v>0</v>
      </c>
    </row>
    <row r="81" ht="15">
      <c r="A81" s="4" t="s">
        <v>102</v>
      </c>
    </row>
    <row r="82" spans="1:13" ht="15">
      <c r="A82" s="4" t="str">
        <f>"226201"</f>
        <v>226201</v>
      </c>
      <c r="B82" s="5" t="s">
        <v>103</v>
      </c>
      <c r="C82" s="4" t="s">
        <v>104</v>
      </c>
      <c r="D82" s="4" t="s">
        <v>16</v>
      </c>
      <c r="E82" s="2">
        <v>213585</v>
      </c>
      <c r="F82" s="2">
        <v>177486</v>
      </c>
      <c r="G82" s="2">
        <v>174759</v>
      </c>
      <c r="H82" s="2">
        <v>2727</v>
      </c>
      <c r="I82" s="2">
        <v>26</v>
      </c>
      <c r="J82" s="2">
        <v>1</v>
      </c>
      <c r="K82" s="2">
        <v>500</v>
      </c>
      <c r="L82" s="2">
        <v>0</v>
      </c>
      <c r="M82" s="2">
        <v>0</v>
      </c>
    </row>
    <row r="83" ht="15">
      <c r="A83" s="4" t="s">
        <v>102</v>
      </c>
    </row>
    <row r="84" spans="1:13" ht="15">
      <c r="A84" s="4" t="str">
        <f>"226301"</f>
        <v>226301</v>
      </c>
      <c r="B84" s="5" t="s">
        <v>105</v>
      </c>
      <c r="C84" s="4" t="s">
        <v>16</v>
      </c>
      <c r="D84" s="4" t="s">
        <v>16</v>
      </c>
      <c r="E84" s="2">
        <v>77303</v>
      </c>
      <c r="F84" s="2">
        <v>64774</v>
      </c>
      <c r="G84" s="2">
        <v>64522</v>
      </c>
      <c r="H84" s="2">
        <v>252</v>
      </c>
      <c r="I84" s="2">
        <v>1</v>
      </c>
      <c r="J84" s="2">
        <v>0</v>
      </c>
      <c r="K84" s="2">
        <v>306</v>
      </c>
      <c r="L84" s="2">
        <v>0</v>
      </c>
      <c r="M84" s="2">
        <v>0</v>
      </c>
    </row>
    <row r="85" spans="1:13" ht="15">
      <c r="A85" s="6" t="s">
        <v>106</v>
      </c>
      <c r="B85" s="7"/>
      <c r="C85" s="6"/>
      <c r="D85" s="6"/>
      <c r="E85" s="8">
        <v>1173427</v>
      </c>
      <c r="F85" s="8">
        <v>926159</v>
      </c>
      <c r="G85" s="8">
        <v>913667</v>
      </c>
      <c r="H85" s="8">
        <v>12492</v>
      </c>
      <c r="I85" s="8">
        <v>77</v>
      </c>
      <c r="J85" s="8">
        <v>5</v>
      </c>
      <c r="K85" s="8">
        <v>3522</v>
      </c>
      <c r="L85" s="8">
        <v>0</v>
      </c>
      <c r="M85" s="8">
        <v>0</v>
      </c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3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Administrator</cp:lastModifiedBy>
  <cp:lastPrinted>2024-04-10T12:26:52Z</cp:lastPrinted>
  <dcterms:created xsi:type="dcterms:W3CDTF">2024-04-10T12:19:31Z</dcterms:created>
  <dcterms:modified xsi:type="dcterms:W3CDTF">2024-04-10T12:27:09Z</dcterms:modified>
  <cp:category/>
  <cp:version/>
  <cp:contentType/>
  <cp:contentStatus/>
</cp:coreProperties>
</file>