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8190" tabRatio="500" activeTab="0"/>
  </bookViews>
  <sheets>
    <sheet name="rejestr_wyborcow_2023_kw_3_2023" sheetId="1" r:id="rId1"/>
  </sheets>
  <definedNames/>
  <calcPr fullCalcOnLoad="1"/>
</workbook>
</file>

<file path=xl/sharedStrings.xml><?xml version="1.0" encoding="utf-8"?>
<sst xmlns="http://schemas.openxmlformats.org/spreadsheetml/2006/main" count="241" uniqueCount="107">
  <si>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</si>
  <si>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</si>
  <si>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</si>
  <si>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</si>
  <si>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</si>
  <si>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</si>
  <si>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</si>
  <si>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</si>
  <si>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</si>
  <si>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</si>
  <si>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</si>
  <si>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</si>
  <si>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</si>
  <si>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bytowski</t>
  </si>
  <si>
    <t>gm. Borzytuchom</t>
  </si>
  <si>
    <t>bytowski</t>
  </si>
  <si>
    <t>Słupsk</t>
  </si>
  <si>
    <t>gm. Bytów</t>
  </si>
  <si>
    <t>gm. Czarna Dąbrówka</t>
  </si>
  <si>
    <t>gm. Kołczygłowy</t>
  </si>
  <si>
    <t>gm. Lipnica</t>
  </si>
  <si>
    <t>gm. Miastko</t>
  </si>
  <si>
    <t>gm. Parchowo</t>
  </si>
  <si>
    <t>gm. Studzienice</t>
  </si>
  <si>
    <t>gm. Trzebielino</t>
  </si>
  <si>
    <t>gm. Tuchomie</t>
  </si>
  <si>
    <t>Powiat chojnicki</t>
  </si>
  <si>
    <t>m. Chojnice</t>
  </si>
  <si>
    <t>chojnicki</t>
  </si>
  <si>
    <t>gm. Brusy</t>
  </si>
  <si>
    <t>gm. Chojnice</t>
  </si>
  <si>
    <t>gm. Czersk</t>
  </si>
  <si>
    <t>gm. Konarzyny</t>
  </si>
  <si>
    <t>Powiat człuchowski</t>
  </si>
  <si>
    <t>m. Człuchów</t>
  </si>
  <si>
    <t>człuchowski</t>
  </si>
  <si>
    <t>gm. Czarne</t>
  </si>
  <si>
    <t>gm. Człuchów</t>
  </si>
  <si>
    <t>gm. Debrzno</t>
  </si>
  <si>
    <t>gm. Koczała</t>
  </si>
  <si>
    <t>gm. Przechlewo</t>
  </si>
  <si>
    <t>gm. Rzeczenica</t>
  </si>
  <si>
    <t>Powiat kartuski</t>
  </si>
  <si>
    <t>gm. Chmielno</t>
  </si>
  <si>
    <t>kartuski</t>
  </si>
  <si>
    <t>gm. Kartuzy</t>
  </si>
  <si>
    <t>gm. Przodkowo</t>
  </si>
  <si>
    <t>gm. Sierakowice</t>
  </si>
  <si>
    <t>gm. Somonino</t>
  </si>
  <si>
    <t>gm. Stężyca</t>
  </si>
  <si>
    <t>gm. Sulęczyno</t>
  </si>
  <si>
    <t>gm. Żukowo</t>
  </si>
  <si>
    <t>Powiat kościerski</t>
  </si>
  <si>
    <t>m. Kościerzyna</t>
  </si>
  <si>
    <t>kościerski</t>
  </si>
  <si>
    <t>gm. Dziemiany</t>
  </si>
  <si>
    <t>gm. Karsin</t>
  </si>
  <si>
    <t>gm. Kościerzyna</t>
  </si>
  <si>
    <t>gm. Liniewo</t>
  </si>
  <si>
    <t>gm. Lipusz</t>
  </si>
  <si>
    <t>gm. Nowa Karczma</t>
  </si>
  <si>
    <t>gm. Stara Kiszewa</t>
  </si>
  <si>
    <t>Powiat lęborski</t>
  </si>
  <si>
    <t>m. Lębork</t>
  </si>
  <si>
    <t>lęborski</t>
  </si>
  <si>
    <t>m. Łeba</t>
  </si>
  <si>
    <t>gm. Cewice</t>
  </si>
  <si>
    <t>gm. Nowa Wieś Lęborska</t>
  </si>
  <si>
    <t>gm. Wicko</t>
  </si>
  <si>
    <t>Powiat pucki</t>
  </si>
  <si>
    <t>m. Hel</t>
  </si>
  <si>
    <t>pucki</t>
  </si>
  <si>
    <t>gm. Jastarnia</t>
  </si>
  <si>
    <t>m. Puck</t>
  </si>
  <si>
    <t>gm. Władysławowo</t>
  </si>
  <si>
    <t>gm. Kosakowo</t>
  </si>
  <si>
    <t>gm. Krokowa</t>
  </si>
  <si>
    <t>gm. Puck</t>
  </si>
  <si>
    <t>Powiat słupski</t>
  </si>
  <si>
    <t>m. Ustka</t>
  </si>
  <si>
    <t>słupski</t>
  </si>
  <si>
    <t>gm. Damnica</t>
  </si>
  <si>
    <t>gm. Dębnica Kaszubska</t>
  </si>
  <si>
    <t>gm. Główczyce</t>
  </si>
  <si>
    <t>gm. Kępice</t>
  </si>
  <si>
    <t>gm. Kobylnica</t>
  </si>
  <si>
    <t>gm. Potęgowo</t>
  </si>
  <si>
    <t>gm. Słupsk</t>
  </si>
  <si>
    <t>gm. Smołdzino</t>
  </si>
  <si>
    <t>gm. Ustka</t>
  </si>
  <si>
    <t>Powiat wejherowski</t>
  </si>
  <si>
    <t>m. Reda</t>
  </si>
  <si>
    <t>wejherowski</t>
  </si>
  <si>
    <t>m. Rumia</t>
  </si>
  <si>
    <t>m. Wejherowo</t>
  </si>
  <si>
    <t>gm. Choczewo</t>
  </si>
  <si>
    <t>gm. Gniewino</t>
  </si>
  <si>
    <t>gm. Linia</t>
  </si>
  <si>
    <t>gm. Luzino</t>
  </si>
  <si>
    <t>gm. Łęczyce</t>
  </si>
  <si>
    <t>gm. Szemud</t>
  </si>
  <si>
    <t>gm. Wejherowo</t>
  </si>
  <si>
    <t>Miasto na prawach powiatu</t>
  </si>
  <si>
    <t>m. Gdynia</t>
  </si>
  <si>
    <t>Gdynia</t>
  </si>
  <si>
    <t>m. Słupsk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</si>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</sst>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2" fillId="0" borderId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35" fillId="33" borderId="10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0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workbookViewId="0" topLeftCell="A1">
      <selection activeCell="E1" sqref="E1"/>
    </sheetView>
  </sheetViews>
  <sheetFormatPr defaultColWidth="8.28125" defaultRowHeight="15"/>
  <cols>
    <col min="1" max="1" width="16.00390625" style="0" customWidth="1"/>
    <col min="2" max="2" width="20.57421875" style="0" customWidth="1"/>
    <col min="3" max="3" width="12.421875" style="0" bestFit="1" customWidth="1"/>
    <col min="4" max="4" width="10.7109375" style="0" bestFit="1" customWidth="1"/>
    <col min="5" max="5" width="15.421875" style="0" customWidth="1"/>
    <col min="6" max="6" width="9.8515625" style="0" customWidth="1"/>
    <col min="7" max="7" width="16.7109375" style="0" customWidth="1"/>
    <col min="8" max="8" width="16.421875" style="0" customWidth="1"/>
    <col min="9" max="9" width="13.7109375" style="0" customWidth="1"/>
    <col min="10" max="10" width="14.28125" style="0" customWidth="1"/>
    <col min="11" max="11" width="14.57421875" style="0" customWidth="1"/>
    <col min="12" max="12" width="15.7109375" style="0" customWidth="1"/>
    <col min="13" max="13" width="15.28125" style="0" customWidth="1"/>
  </cols>
  <sheetData>
    <row r="1" spans="1:13" s="2" customFormat="1" ht="12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s="3" t="s">
        <v>13</v>
      </c>
      <c r="B2" s="3"/>
      <c r="C2" s="3"/>
      <c r="D2" s="3"/>
      <c r="E2" s="3">
        <v>75663</v>
      </c>
      <c r="F2" s="3">
        <v>59241</v>
      </c>
      <c r="G2" s="3">
        <v>58829</v>
      </c>
      <c r="H2" s="3">
        <v>458</v>
      </c>
      <c r="I2" s="3">
        <v>7</v>
      </c>
      <c r="J2" s="3">
        <v>0</v>
      </c>
      <c r="K2" s="3">
        <v>260</v>
      </c>
      <c r="L2" s="3">
        <v>0</v>
      </c>
      <c r="M2" s="3">
        <v>0</v>
      </c>
    </row>
    <row r="3" spans="1:13" ht="15">
      <c r="A3" s="3" t="str">
        <f>"220101"</f>
        <v>220101</v>
      </c>
      <c r="B3" s="3" t="s">
        <v>14</v>
      </c>
      <c r="C3" s="3" t="s">
        <v>15</v>
      </c>
      <c r="D3" s="3" t="s">
        <v>16</v>
      </c>
      <c r="E3" s="3">
        <v>3505</v>
      </c>
      <c r="F3" s="3">
        <v>2595</v>
      </c>
      <c r="G3" s="3">
        <v>2580</v>
      </c>
      <c r="H3" s="3">
        <v>15</v>
      </c>
      <c r="I3" s="3">
        <v>1</v>
      </c>
      <c r="J3" s="3">
        <v>0</v>
      </c>
      <c r="K3" s="3">
        <v>5</v>
      </c>
      <c r="L3" s="3">
        <v>0</v>
      </c>
      <c r="M3" s="3">
        <v>0</v>
      </c>
    </row>
    <row r="4" spans="1:13" ht="15">
      <c r="A4" s="3" t="str">
        <f>"220102"</f>
        <v>220102</v>
      </c>
      <c r="B4" s="3" t="s">
        <v>17</v>
      </c>
      <c r="C4" s="3" t="s">
        <v>15</v>
      </c>
      <c r="D4" s="3" t="s">
        <v>16</v>
      </c>
      <c r="E4" s="3">
        <v>23800</v>
      </c>
      <c r="F4" s="3">
        <v>18714</v>
      </c>
      <c r="G4" s="3">
        <v>18633</v>
      </c>
      <c r="H4" s="3">
        <v>81</v>
      </c>
      <c r="I4" s="3">
        <v>1</v>
      </c>
      <c r="J4" s="3">
        <v>0</v>
      </c>
      <c r="K4" s="3">
        <v>49</v>
      </c>
      <c r="L4" s="3">
        <v>0</v>
      </c>
      <c r="M4" s="3">
        <v>0</v>
      </c>
    </row>
    <row r="5" spans="1:13" ht="15">
      <c r="A5" s="3" t="str">
        <f>"220103"</f>
        <v>220103</v>
      </c>
      <c r="B5" s="3" t="s">
        <v>18</v>
      </c>
      <c r="C5" s="3" t="s">
        <v>15</v>
      </c>
      <c r="D5" s="3" t="s">
        <v>16</v>
      </c>
      <c r="E5" s="3">
        <v>5800</v>
      </c>
      <c r="F5" s="3">
        <v>4356</v>
      </c>
      <c r="G5" s="3">
        <v>4354</v>
      </c>
      <c r="H5" s="3">
        <v>48</v>
      </c>
      <c r="I5" s="3">
        <v>0</v>
      </c>
      <c r="J5" s="3">
        <v>0</v>
      </c>
      <c r="K5" s="3">
        <v>19</v>
      </c>
      <c r="L5" s="3">
        <v>0</v>
      </c>
      <c r="M5" s="3">
        <v>0</v>
      </c>
    </row>
    <row r="6" spans="1:13" ht="15">
      <c r="A6" s="3" t="str">
        <f>"220104"</f>
        <v>220104</v>
      </c>
      <c r="B6" s="3" t="s">
        <v>19</v>
      </c>
      <c r="C6" s="3" t="s">
        <v>15</v>
      </c>
      <c r="D6" s="3" t="s">
        <v>16</v>
      </c>
      <c r="E6" s="3">
        <v>4133</v>
      </c>
      <c r="F6" s="3">
        <v>3287</v>
      </c>
      <c r="G6" s="3">
        <v>3247</v>
      </c>
      <c r="H6" s="3">
        <v>40</v>
      </c>
      <c r="I6" s="3">
        <v>0</v>
      </c>
      <c r="J6" s="3">
        <v>0</v>
      </c>
      <c r="K6" s="3">
        <v>11</v>
      </c>
      <c r="L6" s="3">
        <v>0</v>
      </c>
      <c r="M6" s="3">
        <v>0</v>
      </c>
    </row>
    <row r="7" spans="1:13" ht="15">
      <c r="A7" s="3" t="str">
        <f>"220105"</f>
        <v>220105</v>
      </c>
      <c r="B7" s="3" t="s">
        <v>20</v>
      </c>
      <c r="C7" s="3" t="s">
        <v>15</v>
      </c>
      <c r="D7" s="3" t="s">
        <v>16</v>
      </c>
      <c r="E7" s="3">
        <v>5254</v>
      </c>
      <c r="F7" s="3">
        <v>4094</v>
      </c>
      <c r="G7" s="3">
        <v>4047</v>
      </c>
      <c r="H7" s="3">
        <v>47</v>
      </c>
      <c r="I7" s="3">
        <v>0</v>
      </c>
      <c r="J7" s="3">
        <v>0</v>
      </c>
      <c r="K7" s="3">
        <v>19</v>
      </c>
      <c r="L7" s="3">
        <v>0</v>
      </c>
      <c r="M7" s="3">
        <v>0</v>
      </c>
    </row>
    <row r="8" spans="1:13" ht="15">
      <c r="A8" s="3" t="str">
        <f>"220106"</f>
        <v>220106</v>
      </c>
      <c r="B8" s="3" t="s">
        <v>21</v>
      </c>
      <c r="C8" s="3" t="s">
        <v>15</v>
      </c>
      <c r="D8" s="3" t="s">
        <v>16</v>
      </c>
      <c r="E8" s="3">
        <v>17805</v>
      </c>
      <c r="F8" s="3">
        <v>14417</v>
      </c>
      <c r="G8" s="3">
        <v>14312</v>
      </c>
      <c r="H8" s="3">
        <v>105</v>
      </c>
      <c r="I8" s="3">
        <v>0</v>
      </c>
      <c r="J8" s="3">
        <v>0</v>
      </c>
      <c r="K8" s="3">
        <v>50</v>
      </c>
      <c r="L8" s="3">
        <v>0</v>
      </c>
      <c r="M8" s="3">
        <v>0</v>
      </c>
    </row>
    <row r="9" spans="1:13" ht="15">
      <c r="A9" s="3" t="str">
        <f>"220107"</f>
        <v>220107</v>
      </c>
      <c r="B9" s="3" t="s">
        <v>22</v>
      </c>
      <c r="C9" s="3" t="s">
        <v>15</v>
      </c>
      <c r="D9" s="3" t="s">
        <v>16</v>
      </c>
      <c r="E9" s="3">
        <v>3896</v>
      </c>
      <c r="F9" s="3">
        <v>2877</v>
      </c>
      <c r="G9" s="3">
        <v>2847</v>
      </c>
      <c r="H9" s="3">
        <v>30</v>
      </c>
      <c r="I9" s="3">
        <v>2</v>
      </c>
      <c r="J9" s="3">
        <v>0</v>
      </c>
      <c r="K9" s="3">
        <v>79</v>
      </c>
      <c r="L9" s="3">
        <v>0</v>
      </c>
      <c r="M9" s="3">
        <v>0</v>
      </c>
    </row>
    <row r="10" spans="1:13" ht="15">
      <c r="A10" s="3" t="str">
        <f>"220108"</f>
        <v>220108</v>
      </c>
      <c r="B10" s="3" t="s">
        <v>23</v>
      </c>
      <c r="C10" s="3" t="s">
        <v>15</v>
      </c>
      <c r="D10" s="3" t="s">
        <v>16</v>
      </c>
      <c r="E10" s="3">
        <v>3669</v>
      </c>
      <c r="F10" s="3">
        <v>2818</v>
      </c>
      <c r="G10" s="3">
        <v>2789</v>
      </c>
      <c r="H10" s="3">
        <v>29</v>
      </c>
      <c r="I10" s="3">
        <v>2</v>
      </c>
      <c r="J10" s="3">
        <v>0</v>
      </c>
      <c r="K10" s="3">
        <v>13</v>
      </c>
      <c r="L10" s="3">
        <v>0</v>
      </c>
      <c r="M10" s="3">
        <v>0</v>
      </c>
    </row>
    <row r="11" spans="1:13" ht="15">
      <c r="A11" s="3" t="str">
        <f>"220109"</f>
        <v>220109</v>
      </c>
      <c r="B11" s="3" t="s">
        <v>24</v>
      </c>
      <c r="C11" s="3" t="s">
        <v>15</v>
      </c>
      <c r="D11" s="3" t="s">
        <v>16</v>
      </c>
      <c r="E11" s="3">
        <v>3561</v>
      </c>
      <c r="F11" s="3">
        <v>2776</v>
      </c>
      <c r="G11" s="3">
        <v>2736</v>
      </c>
      <c r="H11" s="3">
        <v>40</v>
      </c>
      <c r="I11" s="3">
        <v>1</v>
      </c>
      <c r="J11" s="3">
        <v>0</v>
      </c>
      <c r="K11" s="3">
        <v>8</v>
      </c>
      <c r="L11" s="3">
        <v>0</v>
      </c>
      <c r="M11" s="3">
        <v>0</v>
      </c>
    </row>
    <row r="12" spans="1:13" ht="15">
      <c r="A12" s="3" t="str">
        <f>"220110"</f>
        <v>220110</v>
      </c>
      <c r="B12" s="3" t="s">
        <v>25</v>
      </c>
      <c r="C12" s="3" t="s">
        <v>15</v>
      </c>
      <c r="D12" s="3" t="s">
        <v>16</v>
      </c>
      <c r="E12" s="3">
        <v>4240</v>
      </c>
      <c r="F12" s="3">
        <v>3307</v>
      </c>
      <c r="G12" s="3">
        <v>3284</v>
      </c>
      <c r="H12" s="3">
        <v>23</v>
      </c>
      <c r="I12" s="3">
        <v>0</v>
      </c>
      <c r="J12" s="3">
        <v>0</v>
      </c>
      <c r="K12" s="3">
        <v>7</v>
      </c>
      <c r="L12" s="3">
        <v>0</v>
      </c>
      <c r="M12" s="3">
        <v>0</v>
      </c>
    </row>
    <row r="13" spans="1:13" ht="15">
      <c r="A13" s="3" t="s">
        <v>26</v>
      </c>
      <c r="B13" s="3"/>
      <c r="C13" s="3"/>
      <c r="D13" s="3"/>
      <c r="E13" s="3">
        <v>92757</v>
      </c>
      <c r="F13" s="3">
        <v>72922</v>
      </c>
      <c r="G13" s="3">
        <v>72554</v>
      </c>
      <c r="H13" s="3">
        <v>368</v>
      </c>
      <c r="I13" s="3">
        <v>1</v>
      </c>
      <c r="J13" s="3">
        <v>0</v>
      </c>
      <c r="K13" s="3">
        <v>242</v>
      </c>
      <c r="L13" s="3">
        <v>0</v>
      </c>
      <c r="M13" s="3">
        <v>0</v>
      </c>
    </row>
    <row r="14" spans="1:13" ht="15">
      <c r="A14" s="3" t="str">
        <f>"220201"</f>
        <v>220201</v>
      </c>
      <c r="B14" s="3" t="s">
        <v>27</v>
      </c>
      <c r="C14" s="3" t="s">
        <v>28</v>
      </c>
      <c r="D14" s="3" t="s">
        <v>16</v>
      </c>
      <c r="E14" s="3">
        <v>36092</v>
      </c>
      <c r="F14" s="3">
        <v>29313</v>
      </c>
      <c r="G14" s="3">
        <v>29163</v>
      </c>
      <c r="H14" s="3">
        <v>150</v>
      </c>
      <c r="I14" s="3">
        <v>1</v>
      </c>
      <c r="J14" s="3">
        <v>0</v>
      </c>
      <c r="K14" s="3">
        <v>112</v>
      </c>
      <c r="L14" s="3">
        <v>0</v>
      </c>
      <c r="M14" s="3">
        <v>0</v>
      </c>
    </row>
    <row r="15" spans="1:13" ht="15">
      <c r="A15" s="3" t="str">
        <f>"220202"</f>
        <v>220202</v>
      </c>
      <c r="B15" s="3" t="s">
        <v>29</v>
      </c>
      <c r="C15" s="3" t="s">
        <v>28</v>
      </c>
      <c r="D15" s="3" t="s">
        <v>16</v>
      </c>
      <c r="E15" s="3">
        <v>14373</v>
      </c>
      <c r="F15" s="3">
        <v>10767</v>
      </c>
      <c r="G15" s="3">
        <v>10678</v>
      </c>
      <c r="H15" s="3">
        <v>89</v>
      </c>
      <c r="I15" s="3">
        <v>0</v>
      </c>
      <c r="J15" s="3">
        <v>0</v>
      </c>
      <c r="K15" s="3">
        <v>40</v>
      </c>
      <c r="L15" s="3">
        <v>0</v>
      </c>
      <c r="M15" s="3">
        <v>0</v>
      </c>
    </row>
    <row r="16" spans="1:13" ht="15">
      <c r="A16" s="3" t="str">
        <f>"220203"</f>
        <v>220203</v>
      </c>
      <c r="B16" s="3" t="s">
        <v>30</v>
      </c>
      <c r="C16" s="3" t="s">
        <v>28</v>
      </c>
      <c r="D16" s="3" t="s">
        <v>16</v>
      </c>
      <c r="E16" s="3">
        <v>19281</v>
      </c>
      <c r="F16" s="3">
        <v>14728</v>
      </c>
      <c r="G16" s="3">
        <v>14658</v>
      </c>
      <c r="H16" s="3">
        <v>70</v>
      </c>
      <c r="I16" s="3">
        <v>0</v>
      </c>
      <c r="J16" s="3">
        <v>0</v>
      </c>
      <c r="K16" s="3">
        <v>33</v>
      </c>
      <c r="L16" s="3">
        <v>0</v>
      </c>
      <c r="M16" s="3">
        <v>0</v>
      </c>
    </row>
    <row r="17" spans="1:13" ht="15">
      <c r="A17" s="3" t="str">
        <f>"220204"</f>
        <v>220204</v>
      </c>
      <c r="B17" s="3" t="s">
        <v>31</v>
      </c>
      <c r="C17" s="3" t="s">
        <v>28</v>
      </c>
      <c r="D17" s="3" t="s">
        <v>16</v>
      </c>
      <c r="E17" s="3">
        <v>20709</v>
      </c>
      <c r="F17" s="3">
        <v>16378</v>
      </c>
      <c r="G17" s="3">
        <v>16328</v>
      </c>
      <c r="H17" s="3">
        <v>50</v>
      </c>
      <c r="I17" s="3">
        <v>0</v>
      </c>
      <c r="J17" s="3">
        <v>0</v>
      </c>
      <c r="K17" s="3">
        <v>54</v>
      </c>
      <c r="L17" s="3">
        <v>0</v>
      </c>
      <c r="M17" s="3">
        <v>0</v>
      </c>
    </row>
    <row r="18" spans="1:13" ht="15">
      <c r="A18" s="3" t="str">
        <f>"220205"</f>
        <v>220205</v>
      </c>
      <c r="B18" s="3" t="s">
        <v>32</v>
      </c>
      <c r="C18" s="3" t="s">
        <v>28</v>
      </c>
      <c r="D18" s="3" t="s">
        <v>16</v>
      </c>
      <c r="E18" s="3">
        <v>2302</v>
      </c>
      <c r="F18" s="3">
        <v>1736</v>
      </c>
      <c r="G18" s="3">
        <v>1727</v>
      </c>
      <c r="H18" s="3">
        <v>9</v>
      </c>
      <c r="I18" s="3">
        <v>0</v>
      </c>
      <c r="J18" s="3">
        <v>0</v>
      </c>
      <c r="K18" s="3">
        <v>3</v>
      </c>
      <c r="L18" s="3">
        <v>0</v>
      </c>
      <c r="M18" s="3">
        <v>0</v>
      </c>
    </row>
    <row r="19" spans="1:13" ht="15">
      <c r="A19" s="3" t="s">
        <v>33</v>
      </c>
      <c r="B19" s="3"/>
      <c r="C19" s="3"/>
      <c r="D19" s="3"/>
      <c r="E19" s="3">
        <v>52304</v>
      </c>
      <c r="F19" s="3">
        <v>42067</v>
      </c>
      <c r="G19" s="3">
        <v>41732</v>
      </c>
      <c r="H19" s="3">
        <v>335</v>
      </c>
      <c r="I19" s="3">
        <v>0</v>
      </c>
      <c r="J19" s="3">
        <v>0</v>
      </c>
      <c r="K19" s="3">
        <v>232</v>
      </c>
      <c r="L19" s="3">
        <v>0</v>
      </c>
      <c r="M19" s="3">
        <v>0</v>
      </c>
    </row>
    <row r="20" spans="1:13" ht="15">
      <c r="A20" s="3" t="str">
        <f>"220301"</f>
        <v>220301</v>
      </c>
      <c r="B20" s="3" t="s">
        <v>34</v>
      </c>
      <c r="C20" s="3" t="s">
        <v>35</v>
      </c>
      <c r="D20" s="3" t="s">
        <v>16</v>
      </c>
      <c r="E20" s="3">
        <v>12297</v>
      </c>
      <c r="F20" s="3">
        <v>10323</v>
      </c>
      <c r="G20" s="3">
        <v>10257</v>
      </c>
      <c r="H20" s="3">
        <v>66</v>
      </c>
      <c r="I20" s="3">
        <v>0</v>
      </c>
      <c r="J20" s="3">
        <v>0</v>
      </c>
      <c r="K20" s="3">
        <v>41</v>
      </c>
      <c r="L20" s="3">
        <v>0</v>
      </c>
      <c r="M20" s="3">
        <v>0</v>
      </c>
    </row>
    <row r="21" spans="1:13" ht="15">
      <c r="A21" s="3" t="str">
        <f>"220302"</f>
        <v>220302</v>
      </c>
      <c r="B21" s="3" t="s">
        <v>36</v>
      </c>
      <c r="C21" s="3" t="s">
        <v>35</v>
      </c>
      <c r="D21" s="3" t="s">
        <v>16</v>
      </c>
      <c r="E21" s="3">
        <v>8219</v>
      </c>
      <c r="F21" s="3">
        <v>6615</v>
      </c>
      <c r="G21" s="3">
        <v>6591</v>
      </c>
      <c r="H21" s="3">
        <v>24</v>
      </c>
      <c r="I21" s="3">
        <v>0</v>
      </c>
      <c r="J21" s="3">
        <v>0</v>
      </c>
      <c r="K21" s="3">
        <v>113</v>
      </c>
      <c r="L21" s="3">
        <v>0</v>
      </c>
      <c r="M21" s="3">
        <v>0</v>
      </c>
    </row>
    <row r="22" spans="1:13" ht="15">
      <c r="A22" s="3" t="str">
        <f>"220303"</f>
        <v>220303</v>
      </c>
      <c r="B22" s="3" t="s">
        <v>37</v>
      </c>
      <c r="C22" s="3" t="s">
        <v>35</v>
      </c>
      <c r="D22" s="3" t="s">
        <v>16</v>
      </c>
      <c r="E22" s="3">
        <v>10833</v>
      </c>
      <c r="F22" s="3">
        <v>8365</v>
      </c>
      <c r="G22" s="3">
        <v>8326</v>
      </c>
      <c r="H22" s="3">
        <v>39</v>
      </c>
      <c r="I22" s="3">
        <v>0</v>
      </c>
      <c r="J22" s="3">
        <v>0</v>
      </c>
      <c r="K22" s="3">
        <v>26</v>
      </c>
      <c r="L22" s="3">
        <v>0</v>
      </c>
      <c r="M22" s="3">
        <v>0</v>
      </c>
    </row>
    <row r="23" spans="1:13" ht="15">
      <c r="A23" s="3" t="str">
        <f>"220304"</f>
        <v>220304</v>
      </c>
      <c r="B23" s="3" t="s">
        <v>38</v>
      </c>
      <c r="C23" s="3" t="s">
        <v>35</v>
      </c>
      <c r="D23" s="3" t="s">
        <v>16</v>
      </c>
      <c r="E23" s="3">
        <v>8390</v>
      </c>
      <c r="F23" s="3">
        <v>6764</v>
      </c>
      <c r="G23" s="3">
        <v>6729</v>
      </c>
      <c r="H23" s="3">
        <v>35</v>
      </c>
      <c r="I23" s="3">
        <v>0</v>
      </c>
      <c r="J23" s="3">
        <v>0</v>
      </c>
      <c r="K23" s="3">
        <v>23</v>
      </c>
      <c r="L23" s="3">
        <v>0</v>
      </c>
      <c r="M23" s="3">
        <v>0</v>
      </c>
    </row>
    <row r="24" spans="1:13" ht="15">
      <c r="A24" s="3" t="str">
        <f>"220305"</f>
        <v>220305</v>
      </c>
      <c r="B24" s="3" t="s">
        <v>39</v>
      </c>
      <c r="C24" s="3" t="s">
        <v>35</v>
      </c>
      <c r="D24" s="3" t="s">
        <v>16</v>
      </c>
      <c r="E24" s="3">
        <v>3125</v>
      </c>
      <c r="F24" s="3">
        <v>2523</v>
      </c>
      <c r="G24" s="3">
        <v>2469</v>
      </c>
      <c r="H24" s="3">
        <v>54</v>
      </c>
      <c r="I24" s="3">
        <v>0</v>
      </c>
      <c r="J24" s="3">
        <v>0</v>
      </c>
      <c r="K24" s="3">
        <v>6</v>
      </c>
      <c r="L24" s="3">
        <v>0</v>
      </c>
      <c r="M24" s="3">
        <v>0</v>
      </c>
    </row>
    <row r="25" spans="1:13" ht="15">
      <c r="A25" s="3" t="str">
        <f>"220306"</f>
        <v>220306</v>
      </c>
      <c r="B25" s="3" t="s">
        <v>40</v>
      </c>
      <c r="C25" s="3" t="s">
        <v>35</v>
      </c>
      <c r="D25" s="3" t="s">
        <v>16</v>
      </c>
      <c r="E25" s="3">
        <v>5972</v>
      </c>
      <c r="F25" s="3">
        <v>4682</v>
      </c>
      <c r="G25" s="3">
        <v>4636</v>
      </c>
      <c r="H25" s="3">
        <v>46</v>
      </c>
      <c r="I25" s="3">
        <v>0</v>
      </c>
      <c r="J25" s="3">
        <v>0</v>
      </c>
      <c r="K25" s="3">
        <v>15</v>
      </c>
      <c r="L25" s="3">
        <v>0</v>
      </c>
      <c r="M25" s="3">
        <v>0</v>
      </c>
    </row>
    <row r="26" spans="1:13" ht="15">
      <c r="A26" s="3" t="str">
        <f>"220307"</f>
        <v>220307</v>
      </c>
      <c r="B26" s="3" t="s">
        <v>41</v>
      </c>
      <c r="C26" s="3" t="s">
        <v>35</v>
      </c>
      <c r="D26" s="3" t="s">
        <v>16</v>
      </c>
      <c r="E26" s="3">
        <v>3468</v>
      </c>
      <c r="F26" s="3">
        <v>2795</v>
      </c>
      <c r="G26" s="3">
        <v>2724</v>
      </c>
      <c r="H26" s="3">
        <v>71</v>
      </c>
      <c r="I26" s="3">
        <v>0</v>
      </c>
      <c r="J26" s="3">
        <v>0</v>
      </c>
      <c r="K26" s="3">
        <v>8</v>
      </c>
      <c r="L26" s="3">
        <v>0</v>
      </c>
      <c r="M26" s="3">
        <v>0</v>
      </c>
    </row>
    <row r="27" spans="1:13" ht="15">
      <c r="A27" s="3" t="s">
        <v>42</v>
      </c>
      <c r="B27" s="3"/>
      <c r="C27" s="3"/>
      <c r="D27" s="3"/>
      <c r="E27" s="3">
        <v>142274</v>
      </c>
      <c r="F27" s="3">
        <v>104196</v>
      </c>
      <c r="G27" s="3">
        <v>102974</v>
      </c>
      <c r="H27" s="3">
        <v>1222</v>
      </c>
      <c r="I27" s="3">
        <v>4</v>
      </c>
      <c r="J27" s="3">
        <v>0</v>
      </c>
      <c r="K27" s="3">
        <v>287</v>
      </c>
      <c r="L27" s="3">
        <v>0</v>
      </c>
      <c r="M27" s="3">
        <v>0</v>
      </c>
    </row>
    <row r="28" spans="1:13" ht="15">
      <c r="A28" s="3" t="str">
        <f>"220501"</f>
        <v>220501</v>
      </c>
      <c r="B28" s="3" t="s">
        <v>43</v>
      </c>
      <c r="C28" s="3" t="s">
        <v>44</v>
      </c>
      <c r="D28" s="3" t="s">
        <v>16</v>
      </c>
      <c r="E28" s="3">
        <v>7928</v>
      </c>
      <c r="F28" s="3">
        <v>5778</v>
      </c>
      <c r="G28" s="3">
        <v>5736</v>
      </c>
      <c r="H28" s="3">
        <v>42</v>
      </c>
      <c r="I28" s="3">
        <v>1</v>
      </c>
      <c r="J28" s="3">
        <v>0</v>
      </c>
      <c r="K28" s="3">
        <v>10</v>
      </c>
      <c r="L28" s="3">
        <v>0</v>
      </c>
      <c r="M28" s="3">
        <v>0</v>
      </c>
    </row>
    <row r="29" spans="1:13" ht="15">
      <c r="A29" s="3" t="str">
        <f>"220502"</f>
        <v>220502</v>
      </c>
      <c r="B29" s="3" t="s">
        <v>45</v>
      </c>
      <c r="C29" s="3" t="s">
        <v>44</v>
      </c>
      <c r="D29" s="3" t="s">
        <v>16</v>
      </c>
      <c r="E29" s="3">
        <v>32162</v>
      </c>
      <c r="F29" s="3">
        <v>24631</v>
      </c>
      <c r="G29" s="3">
        <v>24431</v>
      </c>
      <c r="H29" s="3">
        <v>200</v>
      </c>
      <c r="I29" s="3">
        <v>0</v>
      </c>
      <c r="J29" s="3">
        <v>0</v>
      </c>
      <c r="K29" s="3">
        <v>56</v>
      </c>
      <c r="L29" s="3">
        <v>0</v>
      </c>
      <c r="M29" s="3">
        <v>0</v>
      </c>
    </row>
    <row r="30" spans="1:13" ht="15">
      <c r="A30" s="3" t="str">
        <f>"220503"</f>
        <v>220503</v>
      </c>
      <c r="B30" s="3" t="s">
        <v>46</v>
      </c>
      <c r="C30" s="3" t="s">
        <v>44</v>
      </c>
      <c r="D30" s="3" t="s">
        <v>16</v>
      </c>
      <c r="E30" s="3">
        <v>10482</v>
      </c>
      <c r="F30" s="3">
        <v>7477</v>
      </c>
      <c r="G30" s="3">
        <v>7418</v>
      </c>
      <c r="H30" s="3">
        <v>59</v>
      </c>
      <c r="I30" s="3">
        <v>0</v>
      </c>
      <c r="J30" s="3">
        <v>0</v>
      </c>
      <c r="K30" s="3">
        <v>53</v>
      </c>
      <c r="L30" s="3">
        <v>0</v>
      </c>
      <c r="M30" s="3">
        <v>0</v>
      </c>
    </row>
    <row r="31" spans="1:13" ht="15">
      <c r="A31" s="3" t="str">
        <f>"220504"</f>
        <v>220504</v>
      </c>
      <c r="B31" s="3" t="s">
        <v>47</v>
      </c>
      <c r="C31" s="3" t="s">
        <v>44</v>
      </c>
      <c r="D31" s="3" t="s">
        <v>16</v>
      </c>
      <c r="E31" s="3">
        <v>20263</v>
      </c>
      <c r="F31" s="3">
        <v>14159</v>
      </c>
      <c r="G31" s="3">
        <v>14089</v>
      </c>
      <c r="H31" s="3">
        <v>70</v>
      </c>
      <c r="I31" s="3">
        <v>0</v>
      </c>
      <c r="J31" s="3">
        <v>0</v>
      </c>
      <c r="K31" s="3">
        <v>32</v>
      </c>
      <c r="L31" s="3">
        <v>0</v>
      </c>
      <c r="M31" s="3">
        <v>0</v>
      </c>
    </row>
    <row r="32" spans="1:13" ht="15">
      <c r="A32" s="3" t="str">
        <f>"220505"</f>
        <v>220505</v>
      </c>
      <c r="B32" s="3" t="s">
        <v>48</v>
      </c>
      <c r="C32" s="3" t="s">
        <v>44</v>
      </c>
      <c r="D32" s="3" t="s">
        <v>16</v>
      </c>
      <c r="E32" s="3">
        <v>11085</v>
      </c>
      <c r="F32" s="3">
        <v>8154</v>
      </c>
      <c r="G32" s="3">
        <v>8073</v>
      </c>
      <c r="H32" s="3">
        <v>81</v>
      </c>
      <c r="I32" s="3">
        <v>1</v>
      </c>
      <c r="J32" s="3">
        <v>0</v>
      </c>
      <c r="K32" s="3">
        <v>18</v>
      </c>
      <c r="L32" s="3">
        <v>0</v>
      </c>
      <c r="M32" s="3">
        <v>0</v>
      </c>
    </row>
    <row r="33" spans="1:13" ht="15">
      <c r="A33" s="3" t="str">
        <f>"220506"</f>
        <v>220506</v>
      </c>
      <c r="B33" s="3" t="s">
        <v>49</v>
      </c>
      <c r="C33" s="3" t="s">
        <v>44</v>
      </c>
      <c r="D33" s="3" t="s">
        <v>16</v>
      </c>
      <c r="E33" s="3">
        <v>11027</v>
      </c>
      <c r="F33" s="3">
        <v>7873</v>
      </c>
      <c r="G33" s="3">
        <v>7847</v>
      </c>
      <c r="H33" s="3">
        <v>26</v>
      </c>
      <c r="I33" s="3">
        <v>0</v>
      </c>
      <c r="J33" s="3">
        <v>0</v>
      </c>
      <c r="K33" s="3">
        <v>52</v>
      </c>
      <c r="L33" s="3">
        <v>0</v>
      </c>
      <c r="M33" s="3">
        <v>0</v>
      </c>
    </row>
    <row r="34" spans="1:13" ht="15">
      <c r="A34" s="3" t="str">
        <f>"220507"</f>
        <v>220507</v>
      </c>
      <c r="B34" s="3" t="s">
        <v>50</v>
      </c>
      <c r="C34" s="3" t="s">
        <v>44</v>
      </c>
      <c r="D34" s="3" t="s">
        <v>16</v>
      </c>
      <c r="E34" s="3">
        <v>5736</v>
      </c>
      <c r="F34" s="3">
        <v>4190</v>
      </c>
      <c r="G34" s="3">
        <v>4114</v>
      </c>
      <c r="H34" s="3">
        <v>76</v>
      </c>
      <c r="I34" s="3">
        <v>1</v>
      </c>
      <c r="J34" s="3">
        <v>0</v>
      </c>
      <c r="K34" s="3">
        <v>17</v>
      </c>
      <c r="L34" s="3">
        <v>0</v>
      </c>
      <c r="M34" s="3">
        <v>0</v>
      </c>
    </row>
    <row r="35" spans="1:13" ht="15">
      <c r="A35" s="3" t="str">
        <f>"220508"</f>
        <v>220508</v>
      </c>
      <c r="B35" s="3" t="s">
        <v>51</v>
      </c>
      <c r="C35" s="3" t="s">
        <v>44</v>
      </c>
      <c r="D35" s="3" t="s">
        <v>16</v>
      </c>
      <c r="E35" s="3">
        <v>43591</v>
      </c>
      <c r="F35" s="3">
        <v>31934</v>
      </c>
      <c r="G35" s="3">
        <v>31266</v>
      </c>
      <c r="H35" s="3">
        <v>668</v>
      </c>
      <c r="I35" s="3">
        <v>1</v>
      </c>
      <c r="J35" s="3">
        <v>0</v>
      </c>
      <c r="K35" s="3">
        <v>49</v>
      </c>
      <c r="L35" s="3">
        <v>0</v>
      </c>
      <c r="M35" s="3">
        <v>0</v>
      </c>
    </row>
    <row r="36" spans="1:13" ht="15">
      <c r="A36" s="3" t="s">
        <v>52</v>
      </c>
      <c r="B36" s="3"/>
      <c r="C36" s="3"/>
      <c r="D36" s="3"/>
      <c r="E36" s="3">
        <v>70211</v>
      </c>
      <c r="F36" s="3">
        <v>54204</v>
      </c>
      <c r="G36" s="3">
        <v>53692</v>
      </c>
      <c r="H36" s="3">
        <v>512</v>
      </c>
      <c r="I36" s="3">
        <v>1</v>
      </c>
      <c r="J36" s="3">
        <v>0</v>
      </c>
      <c r="K36" s="3">
        <v>184</v>
      </c>
      <c r="L36" s="3">
        <v>0</v>
      </c>
      <c r="M36" s="3">
        <v>0</v>
      </c>
    </row>
    <row r="37" spans="1:13" ht="15">
      <c r="A37" s="3" t="str">
        <f>"220601"</f>
        <v>220601</v>
      </c>
      <c r="B37" s="3" t="s">
        <v>53</v>
      </c>
      <c r="C37" s="3" t="s">
        <v>54</v>
      </c>
      <c r="D37" s="3" t="s">
        <v>16</v>
      </c>
      <c r="E37" s="3">
        <v>21618</v>
      </c>
      <c r="F37" s="3">
        <v>17194</v>
      </c>
      <c r="G37" s="3">
        <v>17017</v>
      </c>
      <c r="H37" s="3">
        <v>177</v>
      </c>
      <c r="I37" s="3">
        <v>1</v>
      </c>
      <c r="J37" s="3">
        <v>0</v>
      </c>
      <c r="K37" s="3">
        <v>36</v>
      </c>
      <c r="L37" s="3">
        <v>0</v>
      </c>
      <c r="M37" s="3">
        <v>0</v>
      </c>
    </row>
    <row r="38" spans="1:13" ht="15">
      <c r="A38" s="3" t="str">
        <f>"220602"</f>
        <v>220602</v>
      </c>
      <c r="B38" s="3" t="s">
        <v>55</v>
      </c>
      <c r="C38" s="3" t="s">
        <v>54</v>
      </c>
      <c r="D38" s="3" t="s">
        <v>16</v>
      </c>
      <c r="E38" s="3">
        <v>4427</v>
      </c>
      <c r="F38" s="3">
        <v>3354</v>
      </c>
      <c r="G38" s="3">
        <v>3313</v>
      </c>
      <c r="H38" s="3">
        <v>41</v>
      </c>
      <c r="I38" s="3">
        <v>0</v>
      </c>
      <c r="J38" s="3">
        <v>0</v>
      </c>
      <c r="K38" s="3">
        <v>8</v>
      </c>
      <c r="L38" s="3">
        <v>0</v>
      </c>
      <c r="M38" s="3">
        <v>0</v>
      </c>
    </row>
    <row r="39" spans="1:13" ht="15">
      <c r="A39" s="3" t="str">
        <f>"220603"</f>
        <v>220603</v>
      </c>
      <c r="B39" s="3" t="s">
        <v>56</v>
      </c>
      <c r="C39" s="3" t="s">
        <v>54</v>
      </c>
      <c r="D39" s="3" t="s">
        <v>16</v>
      </c>
      <c r="E39" s="3">
        <v>6188</v>
      </c>
      <c r="F39" s="3">
        <v>4771</v>
      </c>
      <c r="G39" s="3">
        <v>4719</v>
      </c>
      <c r="H39" s="3">
        <v>52</v>
      </c>
      <c r="I39" s="3">
        <v>0</v>
      </c>
      <c r="J39" s="3">
        <v>0</v>
      </c>
      <c r="K39" s="3">
        <v>71</v>
      </c>
      <c r="L39" s="3">
        <v>0</v>
      </c>
      <c r="M39" s="3">
        <v>0</v>
      </c>
    </row>
    <row r="40" spans="1:13" ht="15">
      <c r="A40" s="3" t="str">
        <f>"220604"</f>
        <v>220604</v>
      </c>
      <c r="B40" s="3" t="s">
        <v>57</v>
      </c>
      <c r="C40" s="3" t="s">
        <v>54</v>
      </c>
      <c r="D40" s="3" t="s">
        <v>16</v>
      </c>
      <c r="E40" s="3">
        <v>15798</v>
      </c>
      <c r="F40" s="3">
        <v>12019</v>
      </c>
      <c r="G40" s="3">
        <v>11945</v>
      </c>
      <c r="H40" s="3">
        <v>74</v>
      </c>
      <c r="I40" s="3">
        <v>0</v>
      </c>
      <c r="J40" s="3">
        <v>0</v>
      </c>
      <c r="K40" s="3">
        <v>39</v>
      </c>
      <c r="L40" s="3">
        <v>0</v>
      </c>
      <c r="M40" s="3">
        <v>0</v>
      </c>
    </row>
    <row r="41" spans="1:13" ht="15">
      <c r="A41" s="3" t="str">
        <f>"220605"</f>
        <v>220605</v>
      </c>
      <c r="B41" s="3" t="s">
        <v>58</v>
      </c>
      <c r="C41" s="3" t="s">
        <v>54</v>
      </c>
      <c r="D41" s="3" t="s">
        <v>16</v>
      </c>
      <c r="E41" s="3">
        <v>4541</v>
      </c>
      <c r="F41" s="3">
        <v>3506</v>
      </c>
      <c r="G41" s="3">
        <v>3439</v>
      </c>
      <c r="H41" s="3">
        <v>67</v>
      </c>
      <c r="I41" s="3">
        <v>0</v>
      </c>
      <c r="J41" s="3">
        <v>0</v>
      </c>
      <c r="K41" s="3">
        <v>11</v>
      </c>
      <c r="L41" s="3">
        <v>0</v>
      </c>
      <c r="M41" s="3">
        <v>0</v>
      </c>
    </row>
    <row r="42" spans="1:13" ht="15">
      <c r="A42" s="3" t="str">
        <f>"220606"</f>
        <v>220606</v>
      </c>
      <c r="B42" s="3" t="s">
        <v>59</v>
      </c>
      <c r="C42" s="3" t="s">
        <v>54</v>
      </c>
      <c r="D42" s="3" t="s">
        <v>16</v>
      </c>
      <c r="E42" s="3">
        <v>3775</v>
      </c>
      <c r="F42" s="3">
        <v>2851</v>
      </c>
      <c r="G42" s="3">
        <v>2832</v>
      </c>
      <c r="H42" s="3">
        <v>19</v>
      </c>
      <c r="I42" s="3">
        <v>0</v>
      </c>
      <c r="J42" s="3">
        <v>0</v>
      </c>
      <c r="K42" s="3">
        <v>8</v>
      </c>
      <c r="L42" s="3">
        <v>0</v>
      </c>
      <c r="M42" s="3">
        <v>0</v>
      </c>
    </row>
    <row r="43" spans="1:13" ht="15">
      <c r="A43" s="3" t="str">
        <f>"220607"</f>
        <v>220607</v>
      </c>
      <c r="B43" s="3" t="s">
        <v>60</v>
      </c>
      <c r="C43" s="3" t="s">
        <v>54</v>
      </c>
      <c r="D43" s="3" t="s">
        <v>16</v>
      </c>
      <c r="E43" s="3">
        <v>7095</v>
      </c>
      <c r="F43" s="3">
        <v>5308</v>
      </c>
      <c r="G43" s="3">
        <v>5281</v>
      </c>
      <c r="H43" s="3">
        <v>27</v>
      </c>
      <c r="I43" s="3">
        <v>0</v>
      </c>
      <c r="J43" s="3">
        <v>0</v>
      </c>
      <c r="K43" s="3">
        <v>11</v>
      </c>
      <c r="L43" s="3">
        <v>0</v>
      </c>
      <c r="M43" s="3">
        <v>0</v>
      </c>
    </row>
    <row r="44" spans="1:13" ht="15">
      <c r="A44" s="3" t="str">
        <f>"220608"</f>
        <v>220608</v>
      </c>
      <c r="B44" s="3" t="s">
        <v>61</v>
      </c>
      <c r="C44" s="3" t="s">
        <v>54</v>
      </c>
      <c r="D44" s="3" t="s">
        <v>16</v>
      </c>
      <c r="E44" s="3">
        <v>6769</v>
      </c>
      <c r="F44" s="3">
        <v>5201</v>
      </c>
      <c r="G44" s="3">
        <v>5146</v>
      </c>
      <c r="H44" s="3">
        <v>55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5">
      <c r="A45" s="3" t="s">
        <v>62</v>
      </c>
      <c r="B45" s="3"/>
      <c r="C45" s="3"/>
      <c r="D45" s="3"/>
      <c r="E45" s="3">
        <v>60683</v>
      </c>
      <c r="F45" s="3">
        <v>48191</v>
      </c>
      <c r="G45" s="3">
        <v>47695</v>
      </c>
      <c r="H45" s="3">
        <v>496</v>
      </c>
      <c r="I45" s="3">
        <v>5</v>
      </c>
      <c r="J45" s="3">
        <v>0</v>
      </c>
      <c r="K45" s="3">
        <v>236</v>
      </c>
      <c r="L45" s="3">
        <v>0</v>
      </c>
      <c r="M45" s="3">
        <v>0</v>
      </c>
    </row>
    <row r="46" spans="1:13" ht="15">
      <c r="A46" s="3" t="str">
        <f>"220801"</f>
        <v>220801</v>
      </c>
      <c r="B46" s="3" t="s">
        <v>63</v>
      </c>
      <c r="C46" s="3" t="s">
        <v>64</v>
      </c>
      <c r="D46" s="3" t="s">
        <v>16</v>
      </c>
      <c r="E46" s="3">
        <v>31440</v>
      </c>
      <c r="F46" s="3">
        <v>25380</v>
      </c>
      <c r="G46" s="3">
        <v>25226</v>
      </c>
      <c r="H46" s="3">
        <v>154</v>
      </c>
      <c r="I46" s="3">
        <v>1</v>
      </c>
      <c r="J46" s="3">
        <v>0</v>
      </c>
      <c r="K46" s="3">
        <v>145</v>
      </c>
      <c r="L46" s="3">
        <v>0</v>
      </c>
      <c r="M46" s="3">
        <v>0</v>
      </c>
    </row>
    <row r="47" spans="1:13" ht="15">
      <c r="A47" s="3" t="str">
        <f>"220802"</f>
        <v>220802</v>
      </c>
      <c r="B47" s="3" t="s">
        <v>65</v>
      </c>
      <c r="C47" s="3" t="s">
        <v>64</v>
      </c>
      <c r="D47" s="3" t="s">
        <v>16</v>
      </c>
      <c r="E47" s="3">
        <v>3207</v>
      </c>
      <c r="F47" s="3">
        <v>2770</v>
      </c>
      <c r="G47" s="3">
        <v>2647</v>
      </c>
      <c r="H47" s="3">
        <v>123</v>
      </c>
      <c r="I47" s="3">
        <v>0</v>
      </c>
      <c r="J47" s="3">
        <v>0</v>
      </c>
      <c r="K47" s="3">
        <v>13</v>
      </c>
      <c r="L47" s="3">
        <v>0</v>
      </c>
      <c r="M47" s="3">
        <v>0</v>
      </c>
    </row>
    <row r="48" spans="1:13" ht="15">
      <c r="A48" s="3" t="str">
        <f>"220803"</f>
        <v>220803</v>
      </c>
      <c r="B48" s="3" t="s">
        <v>66</v>
      </c>
      <c r="C48" s="3" t="s">
        <v>64</v>
      </c>
      <c r="D48" s="3" t="s">
        <v>16</v>
      </c>
      <c r="E48" s="3">
        <v>7033</v>
      </c>
      <c r="F48" s="3">
        <v>5274</v>
      </c>
      <c r="G48" s="3">
        <v>5147</v>
      </c>
      <c r="H48" s="3">
        <v>127</v>
      </c>
      <c r="I48" s="3">
        <v>2</v>
      </c>
      <c r="J48" s="3">
        <v>0</v>
      </c>
      <c r="K48" s="3">
        <v>24</v>
      </c>
      <c r="L48" s="3">
        <v>0</v>
      </c>
      <c r="M48" s="3">
        <v>0</v>
      </c>
    </row>
    <row r="49" spans="1:13" ht="15">
      <c r="A49" s="3" t="str">
        <f>"220804"</f>
        <v>220804</v>
      </c>
      <c r="B49" s="3" t="s">
        <v>67</v>
      </c>
      <c r="C49" s="3" t="s">
        <v>64</v>
      </c>
      <c r="D49" s="3" t="s">
        <v>16</v>
      </c>
      <c r="E49" s="3">
        <v>13401</v>
      </c>
      <c r="F49" s="3">
        <v>10330</v>
      </c>
      <c r="G49" s="3">
        <v>10281</v>
      </c>
      <c r="H49" s="3">
        <v>49</v>
      </c>
      <c r="I49" s="3">
        <v>1</v>
      </c>
      <c r="J49" s="3">
        <v>0</v>
      </c>
      <c r="K49" s="3">
        <v>39</v>
      </c>
      <c r="L49" s="3">
        <v>0</v>
      </c>
      <c r="M49" s="3">
        <v>0</v>
      </c>
    </row>
    <row r="50" spans="1:13" ht="15">
      <c r="A50" s="3" t="str">
        <f>"220805"</f>
        <v>220805</v>
      </c>
      <c r="B50" s="3" t="s">
        <v>68</v>
      </c>
      <c r="C50" s="3" t="s">
        <v>64</v>
      </c>
      <c r="D50" s="3" t="s">
        <v>16</v>
      </c>
      <c r="E50" s="3">
        <v>5602</v>
      </c>
      <c r="F50" s="3">
        <v>4437</v>
      </c>
      <c r="G50" s="3">
        <v>4394</v>
      </c>
      <c r="H50" s="3">
        <v>43</v>
      </c>
      <c r="I50" s="3">
        <v>1</v>
      </c>
      <c r="J50" s="3">
        <v>0</v>
      </c>
      <c r="K50" s="3">
        <v>15</v>
      </c>
      <c r="L50" s="3">
        <v>0</v>
      </c>
      <c r="M50" s="3">
        <v>0</v>
      </c>
    </row>
    <row r="51" spans="1:13" ht="15">
      <c r="A51" s="3" t="s">
        <v>69</v>
      </c>
      <c r="B51" s="3"/>
      <c r="C51" s="3"/>
      <c r="D51" s="3"/>
      <c r="E51" s="3">
        <v>86200</v>
      </c>
      <c r="F51" s="3">
        <v>67080</v>
      </c>
      <c r="G51" s="3">
        <v>65909</v>
      </c>
      <c r="H51" s="3">
        <v>1171</v>
      </c>
      <c r="I51" s="3">
        <v>3</v>
      </c>
      <c r="J51" s="3">
        <v>0</v>
      </c>
      <c r="K51" s="3">
        <v>169</v>
      </c>
      <c r="L51" s="3">
        <v>0</v>
      </c>
      <c r="M51" s="3">
        <v>0</v>
      </c>
    </row>
    <row r="52" spans="1:13" ht="15">
      <c r="A52" s="3" t="str">
        <f>"221101"</f>
        <v>221101</v>
      </c>
      <c r="B52" s="3" t="s">
        <v>70</v>
      </c>
      <c r="C52" s="3" t="s">
        <v>71</v>
      </c>
      <c r="D52" s="3" t="s">
        <v>16</v>
      </c>
      <c r="E52" s="3">
        <v>2833</v>
      </c>
      <c r="F52" s="3">
        <v>2429</v>
      </c>
      <c r="G52" s="3">
        <v>2326</v>
      </c>
      <c r="H52" s="3">
        <v>103</v>
      </c>
      <c r="I52" s="3">
        <v>2</v>
      </c>
      <c r="J52" s="3">
        <v>0</v>
      </c>
      <c r="K52" s="3">
        <v>2</v>
      </c>
      <c r="L52" s="3">
        <v>0</v>
      </c>
      <c r="M52" s="3">
        <v>0</v>
      </c>
    </row>
    <row r="53" spans="1:13" ht="15">
      <c r="A53" s="3" t="str">
        <f>"221102"</f>
        <v>221102</v>
      </c>
      <c r="B53" s="3" t="s">
        <v>72</v>
      </c>
      <c r="C53" s="3" t="s">
        <v>71</v>
      </c>
      <c r="D53" s="3" t="s">
        <v>16</v>
      </c>
      <c r="E53" s="3">
        <v>3431</v>
      </c>
      <c r="F53" s="3">
        <v>2839</v>
      </c>
      <c r="G53" s="3">
        <v>2819</v>
      </c>
      <c r="H53" s="3">
        <v>20</v>
      </c>
      <c r="I53" s="3">
        <v>0</v>
      </c>
      <c r="J53" s="3">
        <v>0</v>
      </c>
      <c r="K53" s="3">
        <v>4</v>
      </c>
      <c r="L53" s="3">
        <v>0</v>
      </c>
      <c r="M53" s="3">
        <v>0</v>
      </c>
    </row>
    <row r="54" spans="1:13" ht="15">
      <c r="A54" s="3" t="str">
        <f>"221103"</f>
        <v>221103</v>
      </c>
      <c r="B54" s="3" t="s">
        <v>73</v>
      </c>
      <c r="C54" s="3" t="s">
        <v>71</v>
      </c>
      <c r="D54" s="3" t="s">
        <v>16</v>
      </c>
      <c r="E54" s="3">
        <v>9949</v>
      </c>
      <c r="F54" s="3">
        <v>8152</v>
      </c>
      <c r="G54" s="3">
        <v>8024</v>
      </c>
      <c r="H54" s="3">
        <v>128</v>
      </c>
      <c r="I54" s="3">
        <v>0</v>
      </c>
      <c r="J54" s="3">
        <v>0</v>
      </c>
      <c r="K54" s="3">
        <v>42</v>
      </c>
      <c r="L54" s="3">
        <v>0</v>
      </c>
      <c r="M54" s="3">
        <v>0</v>
      </c>
    </row>
    <row r="55" spans="1:13" ht="15">
      <c r="A55" s="3" t="str">
        <f>"221104"</f>
        <v>221104</v>
      </c>
      <c r="B55" s="3" t="s">
        <v>74</v>
      </c>
      <c r="C55" s="3" t="s">
        <v>71</v>
      </c>
      <c r="D55" s="3" t="s">
        <v>16</v>
      </c>
      <c r="E55" s="3">
        <v>14178</v>
      </c>
      <c r="F55" s="3">
        <v>11434</v>
      </c>
      <c r="G55" s="3">
        <v>11267</v>
      </c>
      <c r="H55" s="3">
        <v>167</v>
      </c>
      <c r="I55" s="3">
        <v>0</v>
      </c>
      <c r="J55" s="3">
        <v>0</v>
      </c>
      <c r="K55" s="3">
        <v>26</v>
      </c>
      <c r="L55" s="3">
        <v>0</v>
      </c>
      <c r="M55" s="3">
        <v>0</v>
      </c>
    </row>
    <row r="56" spans="1:13" ht="15">
      <c r="A56" s="3" t="str">
        <f>"221105"</f>
        <v>221105</v>
      </c>
      <c r="B56" s="3" t="s">
        <v>75</v>
      </c>
      <c r="C56" s="3" t="s">
        <v>71</v>
      </c>
      <c r="D56" s="3" t="s">
        <v>16</v>
      </c>
      <c r="E56" s="3">
        <v>17856</v>
      </c>
      <c r="F56" s="3">
        <v>13446</v>
      </c>
      <c r="G56" s="3">
        <v>12934</v>
      </c>
      <c r="H56" s="3">
        <v>512</v>
      </c>
      <c r="I56" s="3">
        <v>1</v>
      </c>
      <c r="J56" s="3">
        <v>0</v>
      </c>
      <c r="K56" s="3">
        <v>12</v>
      </c>
      <c r="L56" s="3">
        <v>0</v>
      </c>
      <c r="M56" s="3">
        <v>0</v>
      </c>
    </row>
    <row r="57" spans="1:13" ht="15">
      <c r="A57" s="3" t="str">
        <f>"221106"</f>
        <v>221106</v>
      </c>
      <c r="B57" s="3" t="s">
        <v>76</v>
      </c>
      <c r="C57" s="3" t="s">
        <v>71</v>
      </c>
      <c r="D57" s="3" t="s">
        <v>16</v>
      </c>
      <c r="E57" s="3">
        <v>10740</v>
      </c>
      <c r="F57" s="3">
        <v>8268</v>
      </c>
      <c r="G57" s="3">
        <v>8195</v>
      </c>
      <c r="H57" s="3">
        <v>73</v>
      </c>
      <c r="I57" s="3">
        <v>0</v>
      </c>
      <c r="J57" s="3">
        <v>0</v>
      </c>
      <c r="K57" s="3">
        <v>41</v>
      </c>
      <c r="L57" s="3">
        <v>0</v>
      </c>
      <c r="M57" s="3">
        <v>0</v>
      </c>
    </row>
    <row r="58" spans="1:13" ht="15">
      <c r="A58" s="3" t="str">
        <f>"221107"</f>
        <v>221107</v>
      </c>
      <c r="B58" s="3" t="s">
        <v>77</v>
      </c>
      <c r="C58" s="3" t="s">
        <v>71</v>
      </c>
      <c r="D58" s="3" t="s">
        <v>16</v>
      </c>
      <c r="E58" s="3">
        <v>27213</v>
      </c>
      <c r="F58" s="3">
        <v>20512</v>
      </c>
      <c r="G58" s="3">
        <v>20344</v>
      </c>
      <c r="H58" s="3">
        <v>168</v>
      </c>
      <c r="I58" s="3">
        <v>0</v>
      </c>
      <c r="J58" s="3">
        <v>0</v>
      </c>
      <c r="K58" s="3">
        <v>42</v>
      </c>
      <c r="L58" s="3">
        <v>0</v>
      </c>
      <c r="M58" s="3">
        <v>0</v>
      </c>
    </row>
    <row r="59" spans="1:13" ht="15">
      <c r="A59" s="3" t="s">
        <v>78</v>
      </c>
      <c r="B59" s="3"/>
      <c r="C59" s="3"/>
      <c r="D59" s="3"/>
      <c r="E59" s="3">
        <v>92727</v>
      </c>
      <c r="F59" s="3">
        <v>73569</v>
      </c>
      <c r="G59" s="3">
        <v>72884</v>
      </c>
      <c r="H59" s="3">
        <v>685</v>
      </c>
      <c r="I59" s="3">
        <v>3</v>
      </c>
      <c r="J59" s="3">
        <v>0</v>
      </c>
      <c r="K59" s="3">
        <v>572</v>
      </c>
      <c r="L59" s="3">
        <v>0</v>
      </c>
      <c r="M59" s="3">
        <v>0</v>
      </c>
    </row>
    <row r="60" spans="1:13" ht="15">
      <c r="A60" s="3" t="str">
        <f>"221201"</f>
        <v>221201</v>
      </c>
      <c r="B60" s="3" t="s">
        <v>79</v>
      </c>
      <c r="C60" s="3" t="s">
        <v>80</v>
      </c>
      <c r="D60" s="3" t="s">
        <v>16</v>
      </c>
      <c r="E60" s="3">
        <v>13127</v>
      </c>
      <c r="F60" s="3">
        <v>11170</v>
      </c>
      <c r="G60" s="3">
        <v>11062</v>
      </c>
      <c r="H60" s="3">
        <v>108</v>
      </c>
      <c r="I60" s="3">
        <v>1</v>
      </c>
      <c r="J60" s="3">
        <v>0</v>
      </c>
      <c r="K60" s="3">
        <v>35</v>
      </c>
      <c r="L60" s="3">
        <v>0</v>
      </c>
      <c r="M60" s="3">
        <v>0</v>
      </c>
    </row>
    <row r="61" spans="1:13" ht="15">
      <c r="A61" s="3" t="str">
        <f>"221202"</f>
        <v>221202</v>
      </c>
      <c r="B61" s="3" t="s">
        <v>81</v>
      </c>
      <c r="C61" s="3" t="s">
        <v>80</v>
      </c>
      <c r="D61" s="3" t="s">
        <v>16</v>
      </c>
      <c r="E61" s="3">
        <v>5554</v>
      </c>
      <c r="F61" s="3">
        <v>4413</v>
      </c>
      <c r="G61" s="3">
        <v>4366</v>
      </c>
      <c r="H61" s="3">
        <v>47</v>
      </c>
      <c r="I61" s="3">
        <v>0</v>
      </c>
      <c r="J61" s="3">
        <v>0</v>
      </c>
      <c r="K61" s="3">
        <v>31</v>
      </c>
      <c r="L61" s="3">
        <v>0</v>
      </c>
      <c r="M61" s="3">
        <v>0</v>
      </c>
    </row>
    <row r="62" spans="1:13" ht="15">
      <c r="A62" s="3" t="str">
        <f>"221203"</f>
        <v>221203</v>
      </c>
      <c r="B62" s="3" t="s">
        <v>82</v>
      </c>
      <c r="C62" s="3" t="s">
        <v>80</v>
      </c>
      <c r="D62" s="3" t="s">
        <v>16</v>
      </c>
      <c r="E62" s="3">
        <v>8974</v>
      </c>
      <c r="F62" s="3">
        <v>7132</v>
      </c>
      <c r="G62" s="3">
        <v>7051</v>
      </c>
      <c r="H62" s="3">
        <v>81</v>
      </c>
      <c r="I62" s="3">
        <v>0</v>
      </c>
      <c r="J62" s="3">
        <v>0</v>
      </c>
      <c r="K62" s="3">
        <v>28</v>
      </c>
      <c r="L62" s="3">
        <v>0</v>
      </c>
      <c r="M62" s="3">
        <v>0</v>
      </c>
    </row>
    <row r="63" spans="1:13" ht="15">
      <c r="A63" s="3" t="str">
        <f>"221204"</f>
        <v>221204</v>
      </c>
      <c r="B63" s="3" t="s">
        <v>83</v>
      </c>
      <c r="C63" s="3" t="s">
        <v>80</v>
      </c>
      <c r="D63" s="3" t="s">
        <v>16</v>
      </c>
      <c r="E63" s="3">
        <v>8431</v>
      </c>
      <c r="F63" s="3">
        <v>6607</v>
      </c>
      <c r="G63" s="3">
        <v>6573</v>
      </c>
      <c r="H63" s="3">
        <v>34</v>
      </c>
      <c r="I63" s="3">
        <v>0</v>
      </c>
      <c r="J63" s="3">
        <v>0</v>
      </c>
      <c r="K63" s="3">
        <v>34</v>
      </c>
      <c r="L63" s="3">
        <v>0</v>
      </c>
      <c r="M63" s="3">
        <v>0</v>
      </c>
    </row>
    <row r="64" spans="1:13" ht="15">
      <c r="A64" s="3" t="str">
        <f>"221205"</f>
        <v>221205</v>
      </c>
      <c r="B64" s="3" t="s">
        <v>84</v>
      </c>
      <c r="C64" s="3" t="s">
        <v>80</v>
      </c>
      <c r="D64" s="3" t="s">
        <v>16</v>
      </c>
      <c r="E64" s="3">
        <v>8075</v>
      </c>
      <c r="F64" s="3">
        <v>6535</v>
      </c>
      <c r="G64" s="3">
        <v>6497</v>
      </c>
      <c r="H64" s="3">
        <v>38</v>
      </c>
      <c r="I64" s="3">
        <v>1</v>
      </c>
      <c r="J64" s="3">
        <v>0</v>
      </c>
      <c r="K64" s="3">
        <v>106</v>
      </c>
      <c r="L64" s="3">
        <v>0</v>
      </c>
      <c r="M64" s="3">
        <v>0</v>
      </c>
    </row>
    <row r="65" spans="1:13" ht="15">
      <c r="A65" s="3" t="str">
        <f>"221206"</f>
        <v>221206</v>
      </c>
      <c r="B65" s="3" t="s">
        <v>85</v>
      </c>
      <c r="C65" s="3" t="s">
        <v>80</v>
      </c>
      <c r="D65" s="3" t="s">
        <v>16</v>
      </c>
      <c r="E65" s="3">
        <v>13130</v>
      </c>
      <c r="F65" s="3">
        <v>10105</v>
      </c>
      <c r="G65" s="3">
        <v>10021</v>
      </c>
      <c r="H65" s="3">
        <v>84</v>
      </c>
      <c r="I65" s="3">
        <v>1</v>
      </c>
      <c r="J65" s="3">
        <v>0</v>
      </c>
      <c r="K65" s="3">
        <v>30</v>
      </c>
      <c r="L65" s="3">
        <v>0</v>
      </c>
      <c r="M65" s="3">
        <v>0</v>
      </c>
    </row>
    <row r="66" spans="1:13" ht="15">
      <c r="A66" s="3" t="str">
        <f>"221207"</f>
        <v>221207</v>
      </c>
      <c r="B66" s="3" t="s">
        <v>86</v>
      </c>
      <c r="C66" s="3" t="s">
        <v>80</v>
      </c>
      <c r="D66" s="3" t="s">
        <v>16</v>
      </c>
      <c r="E66" s="3">
        <v>6394</v>
      </c>
      <c r="F66" s="3">
        <v>4981</v>
      </c>
      <c r="G66" s="3">
        <v>4959</v>
      </c>
      <c r="H66" s="3">
        <v>22</v>
      </c>
      <c r="I66" s="3">
        <v>0</v>
      </c>
      <c r="J66" s="3">
        <v>0</v>
      </c>
      <c r="K66" s="3">
        <v>23</v>
      </c>
      <c r="L66" s="3">
        <v>0</v>
      </c>
      <c r="M66" s="3">
        <v>0</v>
      </c>
    </row>
    <row r="67" spans="1:13" ht="15">
      <c r="A67" s="3" t="str">
        <f>"221208"</f>
        <v>221208</v>
      </c>
      <c r="B67" s="3" t="s">
        <v>87</v>
      </c>
      <c r="C67" s="3" t="s">
        <v>80</v>
      </c>
      <c r="D67" s="3" t="s">
        <v>16</v>
      </c>
      <c r="E67" s="3">
        <v>18062</v>
      </c>
      <c r="F67" s="3">
        <v>13905</v>
      </c>
      <c r="G67" s="3">
        <v>13845</v>
      </c>
      <c r="H67" s="3">
        <v>60</v>
      </c>
      <c r="I67" s="3">
        <v>0</v>
      </c>
      <c r="J67" s="3">
        <v>0</v>
      </c>
      <c r="K67" s="3">
        <v>89</v>
      </c>
      <c r="L67" s="3">
        <v>0</v>
      </c>
      <c r="M67" s="3">
        <v>0</v>
      </c>
    </row>
    <row r="68" spans="1:13" ht="15">
      <c r="A68" s="3" t="str">
        <f>"221209"</f>
        <v>221209</v>
      </c>
      <c r="B68" s="3" t="s">
        <v>88</v>
      </c>
      <c r="C68" s="3" t="s">
        <v>80</v>
      </c>
      <c r="D68" s="3" t="s">
        <v>16</v>
      </c>
      <c r="E68" s="3">
        <v>3146</v>
      </c>
      <c r="F68" s="3">
        <v>2550</v>
      </c>
      <c r="G68" s="3">
        <v>2494</v>
      </c>
      <c r="H68" s="3">
        <v>56</v>
      </c>
      <c r="I68" s="3">
        <v>0</v>
      </c>
      <c r="J68" s="3">
        <v>0</v>
      </c>
      <c r="K68" s="3">
        <v>13</v>
      </c>
      <c r="L68" s="3">
        <v>0</v>
      </c>
      <c r="M68" s="3">
        <v>0</v>
      </c>
    </row>
    <row r="69" spans="1:13" ht="15">
      <c r="A69" s="3" t="str">
        <f>"221210"</f>
        <v>221210</v>
      </c>
      <c r="B69" s="3" t="s">
        <v>89</v>
      </c>
      <c r="C69" s="3" t="s">
        <v>80</v>
      </c>
      <c r="D69" s="3" t="s">
        <v>16</v>
      </c>
      <c r="E69" s="3">
        <v>7834</v>
      </c>
      <c r="F69" s="3">
        <v>6171</v>
      </c>
      <c r="G69" s="3">
        <v>6016</v>
      </c>
      <c r="H69" s="3">
        <v>155</v>
      </c>
      <c r="I69" s="3">
        <v>0</v>
      </c>
      <c r="J69" s="3">
        <v>0</v>
      </c>
      <c r="K69" s="3">
        <v>183</v>
      </c>
      <c r="L69" s="3">
        <v>0</v>
      </c>
      <c r="M69" s="3">
        <v>0</v>
      </c>
    </row>
    <row r="70" spans="1:13" ht="15">
      <c r="A70" s="3" t="s">
        <v>90</v>
      </c>
      <c r="B70" s="3"/>
      <c r="C70" s="3"/>
      <c r="D70" s="3"/>
      <c r="E70" s="3">
        <v>208131</v>
      </c>
      <c r="F70" s="3">
        <v>160074</v>
      </c>
      <c r="G70" s="3">
        <v>158302</v>
      </c>
      <c r="H70" s="3">
        <v>1772</v>
      </c>
      <c r="I70" s="3">
        <v>5</v>
      </c>
      <c r="J70" s="3">
        <v>0</v>
      </c>
      <c r="K70" s="3">
        <v>507</v>
      </c>
      <c r="L70" s="3">
        <v>0</v>
      </c>
      <c r="M70" s="3">
        <v>0</v>
      </c>
    </row>
    <row r="71" spans="1:13" ht="15">
      <c r="A71" s="3" t="str">
        <f>"221501"</f>
        <v>221501</v>
      </c>
      <c r="B71" s="3" t="s">
        <v>91</v>
      </c>
      <c r="C71" s="3" t="s">
        <v>92</v>
      </c>
      <c r="D71" s="3" t="s">
        <v>16</v>
      </c>
      <c r="E71" s="3">
        <v>24855</v>
      </c>
      <c r="F71" s="3">
        <v>19036</v>
      </c>
      <c r="G71" s="3">
        <v>18846</v>
      </c>
      <c r="H71" s="3">
        <v>190</v>
      </c>
      <c r="I71" s="3">
        <v>0</v>
      </c>
      <c r="J71" s="3">
        <v>0</v>
      </c>
      <c r="K71" s="3">
        <v>29</v>
      </c>
      <c r="L71" s="3">
        <v>0</v>
      </c>
      <c r="M71" s="3">
        <v>0</v>
      </c>
    </row>
    <row r="72" spans="1:13" ht="15">
      <c r="A72" s="3" t="str">
        <f>"221502"</f>
        <v>221502</v>
      </c>
      <c r="B72" s="3" t="s">
        <v>93</v>
      </c>
      <c r="C72" s="3" t="s">
        <v>92</v>
      </c>
      <c r="D72" s="3" t="s">
        <v>16</v>
      </c>
      <c r="E72" s="3">
        <v>46524</v>
      </c>
      <c r="F72" s="3">
        <v>37274</v>
      </c>
      <c r="G72" s="3">
        <v>36877</v>
      </c>
      <c r="H72" s="3">
        <v>397</v>
      </c>
      <c r="I72" s="3">
        <v>3</v>
      </c>
      <c r="J72" s="3">
        <v>0</v>
      </c>
      <c r="K72" s="3">
        <v>73</v>
      </c>
      <c r="L72" s="3">
        <v>0</v>
      </c>
      <c r="M72" s="3">
        <v>0</v>
      </c>
    </row>
    <row r="73" spans="1:13" ht="15">
      <c r="A73" s="3" t="str">
        <f>"221503"</f>
        <v>221503</v>
      </c>
      <c r="B73" s="3" t="s">
        <v>94</v>
      </c>
      <c r="C73" s="3" t="s">
        <v>92</v>
      </c>
      <c r="D73" s="3" t="s">
        <v>16</v>
      </c>
      <c r="E73" s="3">
        <v>41618</v>
      </c>
      <c r="F73" s="3">
        <v>33400</v>
      </c>
      <c r="G73" s="3">
        <v>33068</v>
      </c>
      <c r="H73" s="3">
        <v>332</v>
      </c>
      <c r="I73" s="3">
        <v>0</v>
      </c>
      <c r="J73" s="3">
        <v>0</v>
      </c>
      <c r="K73" s="3">
        <v>138</v>
      </c>
      <c r="L73" s="3">
        <v>0</v>
      </c>
      <c r="M73" s="3">
        <v>0</v>
      </c>
    </row>
    <row r="74" spans="1:13" ht="15">
      <c r="A74" s="3" t="str">
        <f>"221504"</f>
        <v>221504</v>
      </c>
      <c r="B74" s="3" t="s">
        <v>95</v>
      </c>
      <c r="C74" s="3" t="s">
        <v>92</v>
      </c>
      <c r="D74" s="3" t="s">
        <v>16</v>
      </c>
      <c r="E74" s="3">
        <v>5239</v>
      </c>
      <c r="F74" s="3">
        <v>4191</v>
      </c>
      <c r="G74" s="3">
        <v>4101</v>
      </c>
      <c r="H74" s="3">
        <v>90</v>
      </c>
      <c r="I74" s="3">
        <v>0</v>
      </c>
      <c r="J74" s="3">
        <v>0</v>
      </c>
      <c r="K74" s="3">
        <v>17</v>
      </c>
      <c r="L74" s="3">
        <v>0</v>
      </c>
      <c r="M74" s="3">
        <v>0</v>
      </c>
    </row>
    <row r="75" spans="1:13" ht="15">
      <c r="A75" s="3" t="str">
        <f>"221505"</f>
        <v>221505</v>
      </c>
      <c r="B75" s="3" t="s">
        <v>96</v>
      </c>
      <c r="C75" s="3" t="s">
        <v>92</v>
      </c>
      <c r="D75" s="3" t="s">
        <v>16</v>
      </c>
      <c r="E75" s="3">
        <v>7152</v>
      </c>
      <c r="F75" s="3">
        <v>5403</v>
      </c>
      <c r="G75" s="3">
        <v>5338</v>
      </c>
      <c r="H75" s="3">
        <v>65</v>
      </c>
      <c r="I75" s="3">
        <v>0</v>
      </c>
      <c r="J75" s="3">
        <v>0</v>
      </c>
      <c r="K75" s="3">
        <v>45</v>
      </c>
      <c r="L75" s="3">
        <v>0</v>
      </c>
      <c r="M75" s="3">
        <v>0</v>
      </c>
    </row>
    <row r="76" spans="1:13" ht="15">
      <c r="A76" s="3" t="str">
        <f>"221506"</f>
        <v>221506</v>
      </c>
      <c r="B76" s="3" t="s">
        <v>97</v>
      </c>
      <c r="C76" s="3" t="s">
        <v>92</v>
      </c>
      <c r="D76" s="3" t="s">
        <v>16</v>
      </c>
      <c r="E76" s="3">
        <v>6496</v>
      </c>
      <c r="F76" s="3">
        <v>4775</v>
      </c>
      <c r="G76" s="3">
        <v>4743</v>
      </c>
      <c r="H76" s="3">
        <v>32</v>
      </c>
      <c r="I76" s="3">
        <v>0</v>
      </c>
      <c r="J76" s="3">
        <v>0</v>
      </c>
      <c r="K76" s="3">
        <v>25</v>
      </c>
      <c r="L76" s="3">
        <v>0</v>
      </c>
      <c r="M76" s="3">
        <v>0</v>
      </c>
    </row>
    <row r="77" spans="1:13" ht="15">
      <c r="A77" s="3" t="str">
        <f>"221507"</f>
        <v>221507</v>
      </c>
      <c r="B77" s="3" t="s">
        <v>98</v>
      </c>
      <c r="C77" s="3" t="s">
        <v>92</v>
      </c>
      <c r="D77" s="3" t="s">
        <v>16</v>
      </c>
      <c r="E77" s="3">
        <v>17031</v>
      </c>
      <c r="F77" s="3">
        <v>12375</v>
      </c>
      <c r="G77" s="3">
        <v>12312</v>
      </c>
      <c r="H77" s="3">
        <v>63</v>
      </c>
      <c r="I77" s="3">
        <v>1</v>
      </c>
      <c r="J77" s="3">
        <v>0</v>
      </c>
      <c r="K77" s="3">
        <v>38</v>
      </c>
      <c r="L77" s="3">
        <v>0</v>
      </c>
      <c r="M77" s="3">
        <v>0</v>
      </c>
    </row>
    <row r="78" spans="1:13" ht="15">
      <c r="A78" s="3" t="str">
        <f>"221508"</f>
        <v>221508</v>
      </c>
      <c r="B78" s="3" t="s">
        <v>99</v>
      </c>
      <c r="C78" s="3" t="s">
        <v>92</v>
      </c>
      <c r="D78" s="3" t="s">
        <v>16</v>
      </c>
      <c r="E78" s="3">
        <v>11803</v>
      </c>
      <c r="F78" s="3">
        <v>8879</v>
      </c>
      <c r="G78" s="3">
        <v>8834</v>
      </c>
      <c r="H78" s="3">
        <v>45</v>
      </c>
      <c r="I78" s="3">
        <v>0</v>
      </c>
      <c r="J78" s="3">
        <v>0</v>
      </c>
      <c r="K78" s="3">
        <v>48</v>
      </c>
      <c r="L78" s="3">
        <v>0</v>
      </c>
      <c r="M78" s="3">
        <v>0</v>
      </c>
    </row>
    <row r="79" spans="1:13" ht="15">
      <c r="A79" s="3" t="str">
        <f>"221509"</f>
        <v>221509</v>
      </c>
      <c r="B79" s="3" t="s">
        <v>100</v>
      </c>
      <c r="C79" s="3" t="s">
        <v>92</v>
      </c>
      <c r="D79" s="3" t="s">
        <v>16</v>
      </c>
      <c r="E79" s="3">
        <v>19924</v>
      </c>
      <c r="F79" s="3">
        <v>14433</v>
      </c>
      <c r="G79" s="3">
        <v>14103</v>
      </c>
      <c r="H79" s="3">
        <v>330</v>
      </c>
      <c r="I79" s="3">
        <v>1</v>
      </c>
      <c r="J79" s="3">
        <v>0</v>
      </c>
      <c r="K79" s="3">
        <v>43</v>
      </c>
      <c r="L79" s="3">
        <v>0</v>
      </c>
      <c r="M79" s="3">
        <v>0</v>
      </c>
    </row>
    <row r="80" spans="1:13" ht="15">
      <c r="A80" s="3" t="str">
        <f>"221510"</f>
        <v>221510</v>
      </c>
      <c r="B80" s="3" t="s">
        <v>101</v>
      </c>
      <c r="C80" s="3" t="s">
        <v>92</v>
      </c>
      <c r="D80" s="3" t="s">
        <v>16</v>
      </c>
      <c r="E80" s="3">
        <v>27489</v>
      </c>
      <c r="F80" s="3">
        <v>20308</v>
      </c>
      <c r="G80" s="3">
        <v>20080</v>
      </c>
      <c r="H80" s="3">
        <v>228</v>
      </c>
      <c r="I80" s="3">
        <v>0</v>
      </c>
      <c r="J80" s="3">
        <v>0</v>
      </c>
      <c r="K80" s="3">
        <v>51</v>
      </c>
      <c r="L80" s="3">
        <v>0</v>
      </c>
      <c r="M80" s="3">
        <v>0</v>
      </c>
    </row>
    <row r="81" spans="1:13" ht="15">
      <c r="A81" s="3" t="s">
        <v>102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 t="str">
        <f>"226201"</f>
        <v>226201</v>
      </c>
      <c r="B82" s="3" t="s">
        <v>103</v>
      </c>
      <c r="C82" s="3" t="s">
        <v>104</v>
      </c>
      <c r="D82" s="3" t="s">
        <v>16</v>
      </c>
      <c r="E82" s="3">
        <v>215024</v>
      </c>
      <c r="F82" s="3">
        <v>178295</v>
      </c>
      <c r="G82" s="3">
        <v>176156</v>
      </c>
      <c r="H82" s="3">
        <v>2139</v>
      </c>
      <c r="I82" s="3">
        <v>20</v>
      </c>
      <c r="J82" s="3">
        <v>0</v>
      </c>
      <c r="K82" s="3">
        <v>493</v>
      </c>
      <c r="L82" s="3">
        <v>0</v>
      </c>
      <c r="M82" s="3">
        <v>0</v>
      </c>
    </row>
    <row r="83" spans="1:13" ht="15">
      <c r="A83" s="3" t="s">
        <v>102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 t="str">
        <f>"226301"</f>
        <v>226301</v>
      </c>
      <c r="B84" s="3" t="s">
        <v>105</v>
      </c>
      <c r="C84" s="3" t="s">
        <v>16</v>
      </c>
      <c r="D84" s="3" t="s">
        <v>16</v>
      </c>
      <c r="E84" s="3">
        <v>78141</v>
      </c>
      <c r="F84" s="3">
        <v>65398</v>
      </c>
      <c r="G84" s="3">
        <v>65192</v>
      </c>
      <c r="H84" s="3">
        <v>206</v>
      </c>
      <c r="I84" s="3">
        <v>0</v>
      </c>
      <c r="J84" s="3">
        <v>0</v>
      </c>
      <c r="K84" s="3">
        <v>300</v>
      </c>
      <c r="L84" s="3">
        <v>0</v>
      </c>
      <c r="M84" s="3">
        <v>0</v>
      </c>
    </row>
    <row r="85" spans="1:13" ht="15">
      <c r="A85" s="3" t="s">
        <v>106</v>
      </c>
      <c r="B85" s="3"/>
      <c r="C85" s="3"/>
      <c r="D85" s="3"/>
      <c r="E85" s="3">
        <v>1174115</v>
      </c>
      <c r="F85" s="3">
        <v>925237</v>
      </c>
      <c r="G85" s="3">
        <v>915919</v>
      </c>
      <c r="H85" s="3">
        <v>9364</v>
      </c>
      <c r="I85" s="3">
        <v>49</v>
      </c>
      <c r="J85" s="3">
        <v>0</v>
      </c>
      <c r="K85" s="3">
        <v>3482</v>
      </c>
      <c r="L85" s="3">
        <v>0</v>
      </c>
      <c r="M85" s="3">
        <v>0</v>
      </c>
    </row>
  </sheetData>
  <sheetProtection/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portrait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Brusilo</dc:creator>
  <cp:keywords/>
  <dc:description/>
  <cp:lastModifiedBy>admin</cp:lastModifiedBy>
  <cp:lastPrinted>2023-10-11T07:28:54Z</cp:lastPrinted>
  <dcterms:created xsi:type="dcterms:W3CDTF">2023-10-11T06:35:35Z</dcterms:created>
  <dcterms:modified xsi:type="dcterms:W3CDTF">2023-10-11T07:52:34Z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